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75" tabRatio="805" activeTab="0"/>
  </bookViews>
  <sheets>
    <sheet name="Splash" sheetId="1" r:id="rId1"/>
    <sheet name="Income Statement" sheetId="2" r:id="rId2"/>
    <sheet name="Balance Sheet" sheetId="3" r:id="rId3"/>
    <sheet name="Historical Income Statement" sheetId="4" r:id="rId4"/>
    <sheet name="Historical Balance Sheet" sheetId="5" r:id="rId5"/>
  </sheets>
  <definedNames>
    <definedName name="Balance_Sheet">'Balance Sheet'!$A$1:$F$45</definedName>
    <definedName name="Cash_Flow">#REF!</definedName>
    <definedName name="Client">#REF!</definedName>
    <definedName name="ClientPercent">#REF!</definedName>
    <definedName name="Fin_Operating_Segment_History">'Historical Balance Sheet'!$H$6:$L$12,'Historical Balance Sheet'!$N$6:$R$12,'Historical Balance Sheet'!$H$16:$L$22,'Historical Balance Sheet'!$N$16:$R$22</definedName>
    <definedName name="Historical_Income_Statement">'Historical Income Statement'!$H$6:$AK$26</definedName>
    <definedName name="Income_Statement">'Income Statement'!$A$1:$A$21</definedName>
    <definedName name="MBD">#REF!</definedName>
    <definedName name="MBDPercent">#REF!</definedName>
    <definedName name="OpInc_table">#REF!</definedName>
    <definedName name="Other">#REF!</definedName>
    <definedName name="OtherPercent">#REF!</definedName>
    <definedName name="PreEarnings_GarphValues">#REF!,#REF!,#REF!,#REF!,#REF!,#REF!,#REF!,#REF!</definedName>
    <definedName name="_xlnm.Print_Area" localSheetId="2">'Balance Sheet'!$A$1:$E$43</definedName>
    <definedName name="_xlnm.Print_Area" localSheetId="1">'Income Statement'!$A$1:$A$35</definedName>
    <definedName name="Rev_table">#REF!</definedName>
    <definedName name="Splash">'Splash'!$A$1:$E$16</definedName>
    <definedName name="SROI">#REF!</definedName>
    <definedName name="ST">#REF!</definedName>
    <definedName name="STPercent">#REF!</definedName>
    <definedName name="TableHead">#REF!</definedName>
    <definedName name="Total">#REF!</definedName>
    <definedName name="TotalPercent">#REF!</definedName>
    <definedName name="Unearned_Revenue">#REF!</definedName>
    <definedName name="Yearly_Income_Statements">#REF!,#REF!</definedName>
  </definedNames>
  <calcPr fullCalcOnLoad="1"/>
</workbook>
</file>

<file path=xl/sharedStrings.xml><?xml version="1.0" encoding="utf-8"?>
<sst xmlns="http://schemas.openxmlformats.org/spreadsheetml/2006/main" count="215" uniqueCount="112">
  <si>
    <t>Operating income</t>
  </si>
  <si>
    <t>Assets</t>
  </si>
  <si>
    <t>Income Statement</t>
  </si>
  <si>
    <t>Balance Sheet</t>
  </si>
  <si>
    <t>Back to Main</t>
  </si>
  <si>
    <t>Current Financial Statements</t>
  </si>
  <si>
    <t>Trended Historical Financial Statements</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</si>
  <si>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</si>
  <si>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</si>
  <si>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</si>
  <si>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</si>
  <si>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</si>
  <si>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</si>
  <si>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</si>
  <si>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</si>
  <si>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</si>
  <si>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</si>
  <si>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</si>
  <si>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</si>
  <si>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</si>
  <si>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</si>
  <si>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</si>
  <si>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</si>
  <si>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</si>
  <si>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</si>
  <si>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</si>
  <si>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</si>
  <si>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</si>
  <si>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</si>
  <si>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</si>
  <si>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</si>
  <si>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</si>
  <si>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</si>
  <si>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</si>
  <si>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</si>
  <si>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</si>
  <si>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</si>
  <si>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AED’000</t>
  </si>
  <si>
    <t>Interest income</t>
  </si>
  <si>
    <t>Interest expense</t>
  </si>
  <si>
    <t>Net interest income</t>
  </si>
  <si>
    <t>Income from Islamic financing</t>
  </si>
  <si>
    <t>Islamic profit distribution</t>
  </si>
  <si>
    <t>Net income from Islamic financing</t>
  </si>
  <si>
    <t>Total net interest and Islamic financing income</t>
  </si>
  <si>
    <t>Net fees and commission income</t>
  </si>
  <si>
    <t>Net trading income</t>
  </si>
  <si>
    <t>Loss on sale of subsidiary</t>
  </si>
  <si>
    <t>Other operating income</t>
  </si>
  <si>
    <t>Operating expenses</t>
  </si>
  <si>
    <t>Operating profit before impairment allowances</t>
  </si>
  <si>
    <t>Impairment allowances</t>
  </si>
  <si>
    <t>Share of profit of associates</t>
  </si>
  <si>
    <t>Net gain on sale of investment in associate</t>
  </si>
  <si>
    <t>Profit before taxation</t>
  </si>
  <si>
    <t>Overseas income tax expense</t>
  </si>
  <si>
    <t>Net profit for the year</t>
  </si>
  <si>
    <t>Attributed to:</t>
  </si>
  <si>
    <t>Equity holders of the Bank</t>
  </si>
  <si>
    <t>Non-controlling interests</t>
  </si>
  <si>
    <t>Abu Dhabi Commercial Bank PJSC</t>
  </si>
  <si>
    <t>Consolidated income statement</t>
  </si>
  <si>
    <t>ASSETS</t>
  </si>
  <si>
    <t>Trading securities</t>
  </si>
  <si>
    <t>Derivative financial instruments</t>
  </si>
  <si>
    <t>Investment securities</t>
  </si>
  <si>
    <t>Loans and advances, net</t>
  </si>
  <si>
    <t>Investment in associate</t>
  </si>
  <si>
    <t>Investment properties</t>
  </si>
  <si>
    <t>Other assets</t>
  </si>
  <si>
    <t>Property and equipment, net</t>
  </si>
  <si>
    <t>Intangible assets</t>
  </si>
  <si>
    <t>Total assets</t>
  </si>
  <si>
    <t>LIABILITIES</t>
  </si>
  <si>
    <t xml:space="preserve">Due to banks </t>
  </si>
  <si>
    <t>Euro commercial paper</t>
  </si>
  <si>
    <t>Mandatory convertible securities – liability component</t>
  </si>
  <si>
    <t>Other liabilities</t>
  </si>
  <si>
    <t>Total liabilities</t>
  </si>
  <si>
    <t>EQUITY</t>
  </si>
  <si>
    <t>Share capital</t>
  </si>
  <si>
    <t>Share premium</t>
  </si>
  <si>
    <t>Other reserves</t>
  </si>
  <si>
    <t>Retained earnings</t>
  </si>
  <si>
    <t>Mandatory convertible securities – equity component</t>
  </si>
  <si>
    <t>Equity attributable to equity holders of the parent</t>
  </si>
  <si>
    <t>Total equity</t>
  </si>
  <si>
    <t xml:space="preserve">Total liabilities and equity </t>
  </si>
  <si>
    <t>Historical Balance Sheet</t>
  </si>
  <si>
    <t>(In AED’000)</t>
  </si>
  <si>
    <t>Cash and balances with central banks</t>
  </si>
  <si>
    <t>Deposits from customers</t>
  </si>
  <si>
    <t>Capital notes</t>
  </si>
  <si>
    <t>Due to Central Bank</t>
  </si>
  <si>
    <t>Borrowings</t>
  </si>
  <si>
    <t>Q3 2015</t>
  </si>
  <si>
    <t>Deposits and balances due from banks (incl. reverse-repo)</t>
  </si>
  <si>
    <t>INCOME STATEMENT</t>
  </si>
  <si>
    <t>BALANCE SHEET</t>
  </si>
  <si>
    <t>December 31,
2015</t>
  </si>
  <si>
    <t>Q4 2015</t>
  </si>
  <si>
    <r>
      <t xml:space="preserve">This file contains downloadable content that corresponds to ADCB's Investor Relations portal at </t>
    </r>
    <r>
      <rPr>
        <u val="single"/>
        <sz val="10"/>
        <color indexed="10"/>
        <rFont val="Segoe UI"/>
        <family val="2"/>
      </rPr>
      <t>http://www.adcb.com/about/investorrelations/financial-reports/default.aspx</t>
    </r>
    <r>
      <rPr>
        <sz val="10"/>
        <color indexed="8"/>
        <rFont val="Segoe UI"/>
        <family val="2"/>
      </rPr>
      <t xml:space="preserve">. Click a link below to navigate to that section of the workbook. Each sheet contains a link back to this main page.
</t>
    </r>
  </si>
  <si>
    <t>Net profit for the period</t>
  </si>
  <si>
    <t>Share in profit of associates</t>
  </si>
  <si>
    <t>Q1 2016</t>
  </si>
  <si>
    <t>Q2 2016</t>
  </si>
  <si>
    <t>Q3 2016</t>
  </si>
  <si>
    <t>Abu Dhabi Commercial Bank Financial Data - 4Q 2016</t>
  </si>
  <si>
    <t>December 31,
2016</t>
  </si>
  <si>
    <t>Net gains/(losses) from investment properties</t>
  </si>
  <si>
    <t>Q4 2016</t>
  </si>
  <si>
    <t>In Q2’16, loans and advances to banks were reclassified to “Deposits and balances due from banks, net” to better reflect the underlying nature of the business of the borrowers. Accordingly, comparative amounts pertaining to previous period/year (ie. Mar '16 and Dec '15) were reclassified to conform with the updated presentation.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</si>
</sst>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0.0\)"/>
    <numFmt numFmtId="166" formatCode="#,##0\ ;\(#,##0.0\)"/>
    <numFmt numFmtId="167" formatCode="&quot;$&quot;0.00_)"/>
    <numFmt numFmtId="168" formatCode="#,##0&quot;%&quot;"/>
    <numFmt numFmtId="169" formatCode="#,##0___);\(#,##0.00\)"/>
    <numFmt numFmtId="170" formatCode="0%;\(0%\)"/>
    <numFmt numFmtId="171" formatCode="_(* #,##0,,_);_(* \(#,##0,,\);_(* &quot;-&quot;_)"/>
    <numFmt numFmtId="172" formatCode="_(* #,##0_);[Red]_(* \(#,##0\);_(* &quot;&quot;&quot;&quot;&quot;&quot;&quot;&quot;\ \-\ &quot;&quot;&quot;&quot;&quot;&quot;&quot;&quot;_);_(@_)"/>
    <numFmt numFmtId="173" formatCode="_(* #,##0,_);[Red]_(* \(#,##0,\);_(* &quot;&quot;&quot;&quot;&quot;&quot;&quot;&quot;\ \-\ &quot;&quot;&quot;&quot;&quot;&quot;&quot;&quot;_);_(@_)"/>
    <numFmt numFmtId="174" formatCode="0%;\(0%\);;"/>
    <numFmt numFmtId="175" formatCode="0%;\(0%\);&quot;-&quot;"/>
    <numFmt numFmtId="176" formatCode="#,##0_);[Red]\(#,##0\);&quot;-&quot;"/>
    <numFmt numFmtId="177" formatCode="*-"/>
    <numFmt numFmtId="178" formatCode="#,##0;\-#,##0;&quot;-&quot;"/>
    <numFmt numFmtId="179" formatCode="_._.&quot;$&quot;* \(#,##0\)_%;_._.&quot;$&quot;* #,##0_)_%;_._.&quot;$&quot;* 0_)_%;_._.@_)_%"/>
    <numFmt numFmtId="180" formatCode="_._.* \(#,##0\)_%;_._.* #,##0_)_%;_._.* 0_)_%;_._.@_)_%"/>
    <numFmt numFmtId="181" formatCode="&quot;$&quot;#,##0;\-&quot;$&quot;#,##0"/>
    <numFmt numFmtId="182" formatCode="_-&quot;$&quot;* #,##0_-;\-&quot;$&quot;* #,##0_-;_-&quot;$&quot;* &quot;-&quot;_-;_-@_-"/>
    <numFmt numFmtId="183" formatCode="_-&quot;$&quot;* #,##0.00_-;\-&quot;$&quot;* #,##0.00_-;_-&quot;$&quot;* &quot;-&quot;??_-;_-@_-"/>
    <numFmt numFmtId="184" formatCode="#,##0;\(#,##0\)"/>
    <numFmt numFmtId="185" formatCode="&quot;SFr.&quot;\ #,##0.00;&quot;SFr.&quot;\ \-#,##0.00"/>
    <numFmt numFmtId="186" formatCode="#,##0.00;\-#,##0.00;&quot;-&quot;"/>
    <numFmt numFmtId="187" formatCode="* #,##0.00_);\(#,##0.00\)"/>
    <numFmt numFmtId="188" formatCode="_([$€-2]* #,##0.00_);_([$€-2]* \(#,##0.00\);_([$€-2]* &quot;-&quot;??_)"/>
    <numFmt numFmtId="189" formatCode="0.0_)\%;\(0.0\)\%;0.0_)\%;@_)_%"/>
    <numFmt numFmtId="190" formatCode="#,##0.0_)_%;\(#,##0.0\)_%;0.0_)_%;@_)_%"/>
    <numFmt numFmtId="191" formatCode="#,##0.0_);\(#,##0.0\);#,##0.0_);@_)"/>
    <numFmt numFmtId="192" formatCode="&quot;$&quot;_(#,##0.00_);&quot;$&quot;\(#,##0.00\);&quot;$&quot;_(0.00_);@_)"/>
    <numFmt numFmtId="193" formatCode="#,##0.00_);\(#,##0.00\);0.00_);@_)"/>
    <numFmt numFmtId="194" formatCode="\€_(#,##0.00_);\€\(#,##0.00\);\€_(0.00_);@_)"/>
    <numFmt numFmtId="195" formatCode="#,##0_)\x;\(#,##0\)\x;0_)\x;@_)_x"/>
    <numFmt numFmtId="196" formatCode="#,##0_)_x;\(#,##0\)_x;0_)_x;@_)_x"/>
    <numFmt numFmtId="197" formatCode="#,##0.0000;\-#,##0.0000"/>
    <numFmt numFmtId="198" formatCode="#,##0.000000;\-#,##0.000000"/>
    <numFmt numFmtId="199" formatCode="#,##0.0;\-#,##0.0"/>
    <numFmt numFmtId="200" formatCode="#,##0.000;\-#,##0.000"/>
    <numFmt numFmtId="201" formatCode="#,##0.00000;\-#,##0.00000"/>
    <numFmt numFmtId="202" formatCode="#,##0.0000000;\-#,##0.0000000"/>
    <numFmt numFmtId="203" formatCode="#,##0.00000000;\-#,##0.00000000"/>
    <numFmt numFmtId="204" formatCode="#,##0.000000000;\-#,##0.000000000"/>
    <numFmt numFmtId="205" formatCode="#,##0.0000000000;\-#,##0.0000000000"/>
    <numFmt numFmtId="206" formatCode="_-* #,##0\ _D_M_-;\-* #,##0\ _D_M_-;_-* &quot;-&quot;\ _D_M_-;_-@_-"/>
    <numFmt numFmtId="207" formatCode="_-* #,##0.00\ _D_M_-;\-* #,##0.00\ _D_M_-;_-* &quot;-&quot;??\ _D_M_-;_-@_-"/>
    <numFmt numFmtId="208" formatCode="_-* #,##0\ &quot;DM&quot;_-;\-* #,##0\ &quot;DM&quot;_-;_-* &quot;-&quot;\ &quot;DM&quot;_-;_-@_-"/>
    <numFmt numFmtId="209" formatCode="_-* #,##0.00\ &quot;DM&quot;_-;\-* #,##0.00\ &quot;DM&quot;_-;_-* &quot;-&quot;??\ &quot;DM&quot;_-;_-@_-"/>
    <numFmt numFmtId="210" formatCode="[$-409]mmmm\ d\,\ yyyy;@"/>
    <numFmt numFmtId="211" formatCode="0.0"/>
    <numFmt numFmtId="212" formatCode="0_);\(0\)"/>
    <numFmt numFmtId="213" formatCode="0.000000"/>
    <numFmt numFmtId="214" formatCode="_(* #,##0.0_);_(* \(#,##0.0\);_(* &quot;-&quot;??_);_(@_)"/>
    <numFmt numFmtId="215" formatCode="&quot;£&quot;#,##0;[Red]\-&quot;£&quot;#,##0"/>
    <numFmt numFmtId="216" formatCode="0.00_);[Red]\(0.00\)"/>
    <numFmt numFmtId="217" formatCode="&quot;£&quot;#,##0.00;[Red]\-&quot;£&quot;#,##0.00"/>
    <numFmt numFmtId="218" formatCode="_(* #,##0.000_);_(* \(#,##0.000\);_(* &quot;-&quot;_);_(@_)"/>
    <numFmt numFmtId="219" formatCode="_-&quot;£&quot;* #,##0_-;\-&quot;£&quot;* #,##0_-;_-&quot;£&quot;* &quot;-&quot;_-;_-@_-"/>
    <numFmt numFmtId="220" formatCode="_(&quot;$&quot;* #,##0,_);_(&quot;$&quot;* \(#,##0,\);_(&quot;$&quot;* &quot;-&quot;_);_(@_)"/>
    <numFmt numFmtId="221" formatCode="&quot;SFr.&quot;#,##0;[Red]&quot;SFr.&quot;\-#,##0"/>
    <numFmt numFmtId="222" formatCode="_-&quot;£&quot;* #,##0.00_-;\-&quot;£&quot;* #,##0.00_-;_-&quot;£&quot;* &quot;-&quot;??_-;_-@_-"/>
    <numFmt numFmtId="223" formatCode="#,##0;[Red]\(#,##0\)"/>
    <numFmt numFmtId="224" formatCode="_(* #,##0_);_(* \(#,##0\);_(* &quot;-&quot;??_);_(@_)"/>
    <numFmt numFmtId="225" formatCode="[$-409]d\-mmm\-yy;@"/>
  </numFmts>
  <fonts count="104">
    <font>
      <sz val="11"/>
      <color theme="1"/>
      <name val="Calibri"/>
      <family val="2"/>
    </font>
    <font>
      <sz val="11"/>
      <color indexed="8"/>
      <name val="Calibri"/>
      <family val="2"/>
    </font>
    <font>
      <sz val="10"/>
      <color indexed="8"/>
      <name val="Arial"/>
      <family val="2"/>
    </font>
    <font>
      <sz val="10"/>
      <name val="Tms Rmn"/>
      <family val="0"/>
    </font>
    <font>
      <sz val="10"/>
      <name val="Helv"/>
      <family val="0"/>
    </font>
    <font>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amily val="0"/>
    </font>
    <font>
      <b/>
      <sz val="12"/>
      <name val="Tms Rmn"/>
      <family val="0"/>
    </font>
    <font>
      <b/>
      <i/>
      <sz val="12"/>
      <name val="Tms Rmn"/>
      <family val="0"/>
    </font>
    <font>
      <b/>
      <sz val="10"/>
      <name val="MS Sans Serif"/>
      <family val="2"/>
    </font>
    <font>
      <b/>
      <sz val="11"/>
      <name val="Arial"/>
      <family val="2"/>
    </font>
    <font>
      <b/>
      <sz val="10"/>
      <name val="Arial"/>
      <family val="2"/>
    </font>
    <font>
      <sz val="10"/>
      <name val="MS Sans Serif"/>
      <family val="2"/>
    </font>
    <font>
      <sz val="10"/>
      <color indexed="63"/>
      <name val="MS Sans Serif"/>
      <family val="2"/>
    </font>
    <font>
      <b/>
      <sz val="14"/>
      <name val="Arial"/>
      <family val="2"/>
    </font>
    <font>
      <sz val="11"/>
      <color indexed="12"/>
      <name val="Times New Roman"/>
      <family val="1"/>
    </font>
    <font>
      <sz val="11"/>
      <name val="Times New Roman"/>
      <family val="1"/>
    </font>
    <font>
      <sz val="10"/>
      <color indexed="12"/>
      <name val="Helv"/>
      <family val="0"/>
    </font>
    <font>
      <sz val="8"/>
      <color indexed="18"/>
      <name val="Helv"/>
      <family val="0"/>
    </font>
    <font>
      <b/>
      <u val="single"/>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amily val="0"/>
    </font>
    <font>
      <sz val="12"/>
      <name val="Times New Roman"/>
      <family val="1"/>
    </font>
    <font>
      <sz val="7"/>
      <name val="Small Fonts"/>
      <family val="2"/>
    </font>
    <font>
      <b/>
      <u val="single"/>
      <sz val="26"/>
      <color indexed="9"/>
      <name val="Arial"/>
      <family val="2"/>
    </font>
    <font>
      <sz val="12"/>
      <name val="Helv"/>
      <family val="0"/>
    </font>
    <font>
      <sz val="10"/>
      <name val="Trebuchet MS"/>
      <family val="2"/>
    </font>
    <font>
      <sz val="10"/>
      <color indexed="8"/>
      <name val="Segoe UI"/>
      <family val="2"/>
    </font>
    <font>
      <sz val="8"/>
      <name val="Verdana"/>
      <family val="2"/>
    </font>
    <font>
      <b/>
      <sz val="8"/>
      <name val="Verdana"/>
      <family val="2"/>
    </font>
    <font>
      <sz val="8"/>
      <color indexed="8"/>
      <name val="Verdana"/>
      <family val="2"/>
    </font>
    <font>
      <u val="single"/>
      <sz val="10"/>
      <color indexed="12"/>
      <name val="Arial"/>
      <family val="2"/>
    </font>
    <font>
      <u val="single"/>
      <sz val="10"/>
      <color indexed="10"/>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Trebuchet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8"/>
      <color indexed="62"/>
      <name val="Verdana"/>
      <family val="2"/>
    </font>
    <font>
      <sz val="12"/>
      <color indexed="8"/>
      <name val="Segoe UI Light"/>
      <family val="2"/>
    </font>
    <font>
      <u val="single"/>
      <sz val="10"/>
      <color indexed="62"/>
      <name val="Segoe UI"/>
      <family val="2"/>
    </font>
    <font>
      <b/>
      <sz val="8"/>
      <color indexed="63"/>
      <name val="Verdana"/>
      <family val="2"/>
    </font>
    <font>
      <sz val="8"/>
      <color indexed="63"/>
      <name val="Verdana"/>
      <family val="2"/>
    </font>
    <font>
      <b/>
      <vertAlign val="superscript"/>
      <sz val="8"/>
      <color indexed="63"/>
      <name val="Verdana"/>
      <family val="2"/>
    </font>
    <font>
      <sz val="10"/>
      <color indexed="8"/>
      <name val="Verdana"/>
      <family val="2"/>
    </font>
    <font>
      <sz val="14"/>
      <color indexed="8"/>
      <name val="Segoe UI"/>
      <family val="2"/>
    </font>
    <font>
      <sz val="10"/>
      <color indexed="23"/>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Trebuchet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
      <u val="single"/>
      <sz val="8"/>
      <color theme="4"/>
      <name val="Verdana"/>
      <family val="2"/>
    </font>
    <font>
      <sz val="12"/>
      <color theme="1"/>
      <name val="Segoe UI Light"/>
      <family val="2"/>
    </font>
    <font>
      <u val="single"/>
      <sz val="10"/>
      <color theme="4"/>
      <name val="Segoe UI"/>
      <family val="2"/>
    </font>
    <font>
      <sz val="10"/>
      <color theme="1"/>
      <name val="Segoe UI"/>
      <family val="2"/>
    </font>
    <font>
      <b/>
      <sz val="8"/>
      <color rgb="FF404040"/>
      <name val="Verdana"/>
      <family val="2"/>
    </font>
    <font>
      <sz val="8"/>
      <color rgb="FF404040"/>
      <name val="Verdana"/>
      <family val="2"/>
    </font>
    <font>
      <b/>
      <vertAlign val="superscript"/>
      <sz val="8"/>
      <color rgb="FF404040"/>
      <name val="Verdana"/>
      <family val="2"/>
    </font>
    <font>
      <sz val="10"/>
      <color theme="1"/>
      <name val="Verdana"/>
      <family val="2"/>
    </font>
    <font>
      <sz val="14"/>
      <color theme="1"/>
      <name val="Segoe UI"/>
      <family val="2"/>
    </font>
    <font>
      <sz val="10"/>
      <color theme="0" tint="-0.4999699890613556"/>
      <name val="Segoe UI"/>
      <family val="2"/>
    </font>
  </fonts>
  <fills count="3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right/>
      <top style="hair">
        <color indexed="8"/>
      </top>
      <bottom style="hair">
        <color indexed="8"/>
      </bottom>
    </border>
    <border>
      <left/>
      <right/>
      <top/>
      <bottom style="medium">
        <color indexed="18"/>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medium"/>
    </border>
    <border>
      <left/>
      <right/>
      <top style="thin"/>
      <bottom style="double"/>
    </border>
    <border>
      <left>
        <color indexed="63"/>
      </left>
      <right>
        <color indexed="63"/>
      </right>
      <top style="thin">
        <color theme="4"/>
      </top>
      <bottom style="double">
        <color theme="4"/>
      </bottom>
    </border>
    <border>
      <left/>
      <right/>
      <top/>
      <bottom style="double"/>
    </border>
    <border>
      <left/>
      <right/>
      <top style="thin"/>
      <bottom style="medium"/>
    </border>
    <border>
      <left style="thin"/>
      <right style="thin"/>
      <top style="thin"/>
      <bottom>
        <color indexed="63"/>
      </bottom>
    </border>
    <border>
      <left style="thin"/>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2" borderId="0" applyNumberFormat="0" applyFont="0" applyAlignment="0" applyProtection="0"/>
    <xf numFmtId="195" fontId="5" fillId="0" borderId="0" applyFont="0" applyFill="0" applyBorder="0" applyAlignment="0" applyProtection="0"/>
    <xf numFmtId="196" fontId="5"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32" fillId="0" borderId="0" applyNumberFormat="0" applyFill="0" applyBorder="0" applyAlignment="0" applyProtection="0"/>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87" fontId="11" fillId="0" borderId="0">
      <alignment horizontal="center"/>
      <protection/>
    </xf>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3" fillId="27" borderId="0" applyNumberFormat="0" applyBorder="0" applyAlignment="0" applyProtection="0"/>
    <xf numFmtId="37" fontId="12" fillId="0" borderId="0">
      <alignment/>
      <protection/>
    </xf>
    <xf numFmtId="37" fontId="13" fillId="0" borderId="0">
      <alignment/>
      <protection/>
    </xf>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0" fillId="0" borderId="0" applyAlignment="0" applyProtection="0"/>
    <xf numFmtId="178" fontId="2" fillId="0" borderId="0" applyFill="0" applyBorder="0" applyAlignment="0">
      <protection/>
    </xf>
    <xf numFmtId="213"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2" fontId="5" fillId="0" borderId="0" applyFill="0" applyBorder="0" applyAlignment="0">
      <protection/>
    </xf>
    <xf numFmtId="215" fontId="5" fillId="0" borderId="0" applyFill="0" applyBorder="0" applyAlignment="0">
      <protection/>
    </xf>
    <xf numFmtId="173" fontId="5" fillId="0" borderId="0" applyFill="0" applyBorder="0" applyAlignment="0">
      <protection/>
    </xf>
    <xf numFmtId="216" fontId="5" fillId="0" borderId="0" applyFill="0" applyBorder="0" applyAlignment="0">
      <protection/>
    </xf>
    <xf numFmtId="174" fontId="5" fillId="0" borderId="0" applyFill="0" applyBorder="0" applyAlignment="0">
      <protection/>
    </xf>
    <xf numFmtId="217" fontId="5" fillId="0" borderId="0" applyFill="0" applyBorder="0" applyAlignment="0">
      <protection/>
    </xf>
    <xf numFmtId="178" fontId="2"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74" fillId="28" borderId="4" applyNumberFormat="0" applyAlignment="0" applyProtection="0"/>
    <xf numFmtId="0" fontId="15" fillId="0" borderId="0" applyFill="0" applyBorder="0" applyProtection="0">
      <alignment horizontal="center"/>
    </xf>
    <xf numFmtId="0" fontId="75" fillId="29" borderId="5" applyNumberFormat="0" applyAlignment="0" applyProtection="0"/>
    <xf numFmtId="0" fontId="4" fillId="0" borderId="0">
      <alignment/>
      <protection/>
    </xf>
    <xf numFmtId="43" fontId="0" fillId="0" borderId="0" applyFont="0" applyFill="0" applyBorder="0" applyAlignment="0" applyProtection="0"/>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166" fontId="4" fillId="0" borderId="6">
      <alignment/>
      <protection/>
    </xf>
    <xf numFmtId="211" fontId="0" fillId="0" borderId="0">
      <alignment/>
      <protection/>
    </xf>
    <xf numFmtId="0" fontId="4" fillId="0" borderId="6">
      <alignment/>
      <protection/>
    </xf>
    <xf numFmtId="211" fontId="0" fillId="0" borderId="0">
      <alignment/>
      <protection/>
    </xf>
    <xf numFmtId="41" fontId="0" fillId="0" borderId="0" applyFont="0" applyFill="0" applyBorder="0" applyAlignment="0" applyProtection="0"/>
    <xf numFmtId="178" fontId="5" fillId="0" borderId="0" applyFont="0" applyFill="0" applyBorder="0" applyAlignment="0" applyProtection="0"/>
    <xf numFmtId="218" fontId="5"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3" fontId="76" fillId="0" borderId="0" applyFont="0" applyFill="0" applyBorder="0" applyAlignment="0" applyProtection="0"/>
    <xf numFmtId="4" fontId="0"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Fill="0" applyBorder="0" applyAlignment="0" applyProtection="0"/>
    <xf numFmtId="186" fontId="5" fillId="0" borderId="0">
      <alignment horizontal="center"/>
      <protection/>
    </xf>
    <xf numFmtId="180" fontId="20" fillId="0" borderId="0" applyFill="0" applyBorder="0" applyProtection="0">
      <alignment/>
    </xf>
    <xf numFmtId="179" fontId="21" fillId="0" borderId="0" applyFont="0" applyFill="0" applyBorder="0" applyAlignment="0" applyProtection="0"/>
    <xf numFmtId="167" fontId="22" fillId="0" borderId="7">
      <alignment/>
      <protection hidden="1"/>
    </xf>
    <xf numFmtId="44" fontId="0" fillId="0" borderId="0" applyFont="0" applyFill="0" applyBorder="0" applyAlignment="0" applyProtection="0"/>
    <xf numFmtId="42" fontId="0" fillId="0" borderId="0" applyFont="0" applyFill="0" applyBorder="0" applyAlignment="0" applyProtection="0"/>
    <xf numFmtId="171" fontId="5" fillId="0" borderId="0" applyFont="0" applyFill="0" applyBorder="0" applyAlignment="0" applyProtection="0"/>
    <xf numFmtId="214" fontId="5" fillId="0" borderId="0" applyFont="0" applyFill="0" applyBorder="0" applyAlignment="0" applyProtection="0"/>
    <xf numFmtId="8" fontId="0"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xf numFmtId="1" fontId="11" fillId="0" borderId="0">
      <alignment/>
      <protection/>
    </xf>
    <xf numFmtId="14" fontId="23" fillId="0" borderId="0">
      <alignment horizontal="center"/>
      <protection/>
    </xf>
    <xf numFmtId="14" fontId="2" fillId="0" borderId="0" applyFill="0" applyBorder="0" applyAlignment="0">
      <protection/>
    </xf>
    <xf numFmtId="15" fontId="24" fillId="30" borderId="0" applyNumberFormat="0" applyFont="0" applyFill="0" applyBorder="0" applyAlignment="0">
      <protection/>
    </xf>
    <xf numFmtId="0" fontId="2" fillId="0" borderId="8" applyNumberFormat="0" applyFill="0" applyBorder="0" applyAlignment="0" applyProtection="0"/>
    <xf numFmtId="185" fontId="4" fillId="0" borderId="0" applyFont="0" applyFill="0" applyBorder="0" applyAlignment="0" applyProtection="0"/>
    <xf numFmtId="184" fontId="21" fillId="0" borderId="0" applyFont="0" applyFill="0" applyBorder="0" applyAlignment="0" applyProtection="0"/>
    <xf numFmtId="178" fontId="25"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5"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67" fontId="22" fillId="0" borderId="7">
      <alignment/>
      <protection hidden="1"/>
    </xf>
    <xf numFmtId="188" fontId="5"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1" borderId="0" applyNumberFormat="0" applyBorder="0" applyAlignment="0" applyProtection="0"/>
    <xf numFmtId="38" fontId="26" fillId="30" borderId="0" applyNumberFormat="0" applyBorder="0" applyAlignment="0" applyProtection="0"/>
    <xf numFmtId="0" fontId="27" fillId="0" borderId="9" applyNumberFormat="0" applyAlignment="0" applyProtection="0"/>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0" fillId="0" borderId="0">
      <alignment horizontal="left" vertical="center"/>
      <protection/>
    </xf>
    <xf numFmtId="14" fontId="16" fillId="32" borderId="7">
      <alignment horizontal="center" vertical="center" wrapText="1"/>
      <protection/>
    </xf>
    <xf numFmtId="0" fontId="80"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1"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13" applyNumberFormat="0" applyFill="0" applyAlignment="0" applyProtection="0"/>
    <xf numFmtId="0" fontId="82" fillId="0" borderId="0" applyNumberFormat="0" applyFill="0" applyBorder="0" applyAlignment="0" applyProtection="0"/>
    <xf numFmtId="0" fontId="15" fillId="0" borderId="0" applyFill="0" applyAlignment="0" applyProtection="0"/>
    <xf numFmtId="0" fontId="15" fillId="0" borderId="6"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33" borderId="4" applyNumberFormat="0" applyAlignment="0" applyProtection="0"/>
    <xf numFmtId="10" fontId="26" fillId="34" borderId="8" applyNumberFormat="0" applyBorder="0" applyAlignment="0" applyProtection="0"/>
    <xf numFmtId="178" fontId="28"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8"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86" fillId="0" borderId="14" applyNumberFormat="0" applyFill="0" applyAlignment="0" applyProtection="0"/>
    <xf numFmtId="206" fontId="5" fillId="0" borderId="0" applyFont="0" applyFill="0" applyBorder="0" applyAlignment="0" applyProtection="0"/>
    <xf numFmtId="207" fontId="5"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164" fontId="11" fillId="0" borderId="6">
      <alignment/>
      <protection/>
    </xf>
    <xf numFmtId="0" fontId="87" fillId="35" borderId="0" applyNumberFormat="0" applyBorder="0" applyAlignment="0" applyProtection="0"/>
    <xf numFmtId="37" fontId="33" fillId="0" borderId="0">
      <alignment/>
      <protection/>
    </xf>
    <xf numFmtId="165" fontId="4" fillId="0" borderId="0">
      <alignment/>
      <protection/>
    </xf>
    <xf numFmtId="165" fontId="0" fillId="0" borderId="0">
      <alignment/>
      <protection/>
    </xf>
    <xf numFmtId="170" fontId="5" fillId="0" borderId="0">
      <alignment/>
      <protection/>
    </xf>
    <xf numFmtId="221" fontId="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37"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wrapText="1"/>
      <protection/>
    </xf>
    <xf numFmtId="0" fontId="5"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protection/>
    </xf>
    <xf numFmtId="37" fontId="3" fillId="0" borderId="0">
      <alignment/>
      <protection/>
    </xf>
    <xf numFmtId="0" fontId="5" fillId="0" borderId="0">
      <alignment/>
      <protection/>
    </xf>
    <xf numFmtId="37" fontId="3" fillId="0" borderId="0">
      <alignment/>
      <protection/>
    </xf>
    <xf numFmtId="0" fontId="0" fillId="0" borderId="0">
      <alignment/>
      <protection/>
    </xf>
    <xf numFmtId="0" fontId="76" fillId="0" borderId="0">
      <alignment/>
      <protection/>
    </xf>
    <xf numFmtId="37" fontId="0" fillId="0" borderId="0">
      <alignment/>
      <protection/>
    </xf>
    <xf numFmtId="0" fontId="0" fillId="0" borderId="0">
      <alignment/>
      <protection/>
    </xf>
    <xf numFmtId="37" fontId="0" fillId="0" borderId="0">
      <alignment/>
      <protection/>
    </xf>
    <xf numFmtId="0" fontId="5" fillId="0" borderId="0">
      <alignment wrapText="1"/>
      <protection/>
    </xf>
    <xf numFmtId="37" fontId="3"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5" fillId="0" borderId="0">
      <alignment/>
      <protection/>
    </xf>
    <xf numFmtId="0" fontId="0" fillId="36" borderId="15" applyNumberFormat="0" applyFont="0" applyAlignment="0" applyProtection="0"/>
    <xf numFmtId="37" fontId="5" fillId="0" borderId="0">
      <alignment/>
      <protection/>
    </xf>
    <xf numFmtId="37" fontId="5" fillId="0" borderId="0">
      <alignment/>
      <protection/>
    </xf>
    <xf numFmtId="205" fontId="5" fillId="0" borderId="0">
      <alignment/>
      <protection/>
    </xf>
    <xf numFmtId="199" fontId="5" fillId="0" borderId="0">
      <alignment/>
      <protection/>
    </xf>
    <xf numFmtId="39" fontId="5" fillId="0" borderId="0">
      <alignment/>
      <protection/>
    </xf>
    <xf numFmtId="39" fontId="5" fillId="0" borderId="0">
      <alignment/>
      <protection/>
    </xf>
    <xf numFmtId="200" fontId="5" fillId="0" borderId="0">
      <alignment/>
      <protection/>
    </xf>
    <xf numFmtId="197" fontId="5" fillId="0" borderId="0">
      <alignment/>
      <protection/>
    </xf>
    <xf numFmtId="201" fontId="5" fillId="0" borderId="0">
      <alignment/>
      <protection/>
    </xf>
    <xf numFmtId="198" fontId="5" fillId="0" borderId="0">
      <alignment/>
      <protection/>
    </xf>
    <xf numFmtId="202" fontId="5" fillId="0" borderId="0">
      <alignment/>
      <protection/>
    </xf>
    <xf numFmtId="203" fontId="5" fillId="0" borderId="0">
      <alignment/>
      <protection/>
    </xf>
    <xf numFmtId="204" fontId="5" fillId="0" borderId="0">
      <alignment/>
      <protection/>
    </xf>
    <xf numFmtId="0" fontId="88" fillId="28" borderId="16" applyNumberFormat="0" applyAlignment="0" applyProtection="0"/>
    <xf numFmtId="169" fontId="17" fillId="0" borderId="0">
      <alignment/>
      <protection/>
    </xf>
    <xf numFmtId="9" fontId="0" fillId="0" borderId="0" applyFont="0" applyFill="0" applyBorder="0" applyAlignment="0" applyProtection="0"/>
    <xf numFmtId="168" fontId="22" fillId="0" borderId="0">
      <alignment/>
      <protection hidden="1"/>
    </xf>
    <xf numFmtId="174" fontId="5" fillId="0" borderId="0" applyFont="0" applyFill="0" applyBorder="0" applyAlignment="0" applyProtection="0"/>
    <xf numFmtId="217" fontId="5" fillId="0" borderId="0" applyFont="0" applyFill="0" applyBorder="0" applyAlignment="0" applyProtection="0"/>
    <xf numFmtId="17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6"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17" applyNumberFormat="0" applyBorder="0">
      <alignment/>
      <protection/>
    </xf>
    <xf numFmtId="164" fontId="11" fillId="0" borderId="0">
      <alignment/>
      <protection/>
    </xf>
    <xf numFmtId="0" fontId="34" fillId="37" borderId="18" applyNumberFormat="0" applyFont="0" applyFill="0" applyAlignment="0">
      <protection/>
    </xf>
    <xf numFmtId="178" fontId="29"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9"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37" fontId="3" fillId="0" borderId="19">
      <alignment/>
      <protection/>
    </xf>
    <xf numFmtId="0" fontId="35" fillId="0" borderId="0">
      <alignment/>
      <protection/>
    </xf>
    <xf numFmtId="0" fontId="4" fillId="0" borderId="0">
      <alignment/>
      <protection/>
    </xf>
    <xf numFmtId="0" fontId="17" fillId="0" borderId="0">
      <alignment/>
      <protection/>
    </xf>
    <xf numFmtId="49" fontId="2" fillId="0" borderId="0" applyFill="0" applyBorder="0" applyAlignment="0">
      <protection/>
    </xf>
    <xf numFmtId="176" fontId="5" fillId="0" borderId="0" applyFill="0" applyBorder="0" applyAlignment="0">
      <protection/>
    </xf>
    <xf numFmtId="222" fontId="5" fillId="0" borderId="0" applyFill="0" applyBorder="0" applyAlignment="0">
      <protection/>
    </xf>
    <xf numFmtId="177" fontId="5" fillId="0" borderId="0" applyFill="0" applyBorder="0" applyAlignment="0">
      <protection/>
    </xf>
    <xf numFmtId="223" fontId="5" fillId="0" borderId="0" applyFill="0" applyBorder="0" applyAlignment="0">
      <protection/>
    </xf>
    <xf numFmtId="49" fontId="5" fillId="0" borderId="0">
      <alignment/>
      <protection/>
    </xf>
    <xf numFmtId="0" fontId="30" fillId="0" borderId="0" applyFill="0" applyBorder="0" applyProtection="0">
      <alignment horizontal="left" vertical="top"/>
    </xf>
    <xf numFmtId="40" fontId="31" fillId="0" borderId="0">
      <alignment/>
      <protection/>
    </xf>
    <xf numFmtId="0" fontId="89" fillId="0" borderId="0" applyNumberFormat="0" applyFill="0" applyBorder="0" applyAlignment="0" applyProtection="0"/>
    <xf numFmtId="0" fontId="90" fillId="0" borderId="2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7" fontId="3" fillId="0" borderId="6">
      <alignment/>
      <protection/>
    </xf>
    <xf numFmtId="37" fontId="3" fillId="0" borderId="21">
      <alignment/>
      <protection/>
    </xf>
    <xf numFmtId="182" fontId="5" fillId="0" borderId="0" applyFont="0" applyFill="0" applyBorder="0" applyAlignment="0" applyProtection="0"/>
    <xf numFmtId="183" fontId="5" fillId="0" borderId="0" applyFont="0" applyFill="0" applyBorder="0" applyAlignment="0" applyProtection="0"/>
    <xf numFmtId="0" fontId="91" fillId="0" borderId="0" applyNumberFormat="0" applyFill="0" applyBorder="0" applyAlignment="0" applyProtection="0"/>
    <xf numFmtId="0" fontId="5" fillId="0" borderId="0">
      <alignment/>
      <protection/>
    </xf>
    <xf numFmtId="0" fontId="5" fillId="0" borderId="0">
      <alignment/>
      <protection/>
    </xf>
  </cellStyleXfs>
  <cellXfs count="151">
    <xf numFmtId="0" fontId="0" fillId="0" borderId="0" xfId="0" applyFont="1" applyAlignment="1">
      <alignment/>
    </xf>
    <xf numFmtId="0" fontId="0" fillId="0" borderId="0" xfId="0" applyAlignment="1">
      <alignment/>
    </xf>
    <xf numFmtId="0" fontId="92" fillId="38" borderId="0" xfId="0" applyFont="1" applyFill="1" applyAlignment="1">
      <alignment/>
    </xf>
    <xf numFmtId="0" fontId="93" fillId="38" borderId="0" xfId="0" applyFont="1" applyFill="1" applyAlignment="1">
      <alignment/>
    </xf>
    <xf numFmtId="0" fontId="94" fillId="0" borderId="0" xfId="252" applyFont="1" applyAlignment="1">
      <alignment/>
    </xf>
    <xf numFmtId="0" fontId="39" fillId="38" borderId="0" xfId="318" applyFont="1" applyFill="1">
      <alignment/>
      <protection/>
    </xf>
    <xf numFmtId="0" fontId="40" fillId="38" borderId="0" xfId="318" applyFont="1" applyFill="1">
      <alignment/>
      <protection/>
    </xf>
    <xf numFmtId="0" fontId="38" fillId="38" borderId="0" xfId="318" applyFont="1" applyFill="1">
      <alignment/>
      <protection/>
    </xf>
    <xf numFmtId="0" fontId="93" fillId="0" borderId="0" xfId="0" applyFont="1" applyAlignment="1">
      <alignment/>
    </xf>
    <xf numFmtId="0" fontId="39" fillId="38" borderId="0" xfId="319" applyFont="1" applyFill="1">
      <alignment/>
      <protection/>
    </xf>
    <xf numFmtId="0" fontId="38" fillId="38" borderId="0" xfId="316" applyFont="1" applyFill="1">
      <alignment/>
      <protection/>
    </xf>
    <xf numFmtId="0" fontId="38" fillId="38" borderId="0" xfId="319" applyFont="1" applyFill="1" applyBorder="1">
      <alignment/>
      <protection/>
    </xf>
    <xf numFmtId="0" fontId="93" fillId="0" borderId="0" xfId="0" applyFont="1" applyBorder="1" applyAlignment="1">
      <alignment/>
    </xf>
    <xf numFmtId="0" fontId="0" fillId="0" borderId="0" xfId="0" applyAlignment="1" applyProtection="1">
      <alignment/>
      <protection/>
    </xf>
    <xf numFmtId="0" fontId="0" fillId="0" borderId="0" xfId="0" applyFill="1" applyAlignment="1" applyProtection="1">
      <alignment/>
      <protection locked="0"/>
    </xf>
    <xf numFmtId="0" fontId="95" fillId="0" borderId="0" xfId="0" applyFont="1" applyFill="1" applyAlignment="1" applyProtection="1">
      <alignment/>
      <protection locked="0"/>
    </xf>
    <xf numFmtId="0" fontId="96" fillId="0" borderId="0" xfId="252" applyFont="1" applyFill="1" applyAlignment="1" applyProtection="1">
      <alignment/>
      <protection locked="0"/>
    </xf>
    <xf numFmtId="0" fontId="97" fillId="0" borderId="0" xfId="0" applyFont="1" applyFill="1" applyAlignment="1" applyProtection="1">
      <alignment/>
      <protection locked="0"/>
    </xf>
    <xf numFmtId="0" fontId="98" fillId="0" borderId="0" xfId="0" applyFont="1" applyFill="1" applyAlignment="1" applyProtection="1">
      <alignment/>
      <protection locked="0"/>
    </xf>
    <xf numFmtId="0" fontId="99" fillId="0" borderId="0" xfId="0" applyFont="1" applyFill="1" applyAlignment="1" applyProtection="1">
      <alignment horizontal="right"/>
      <protection locked="0"/>
    </xf>
    <xf numFmtId="0" fontId="99" fillId="0" borderId="0" xfId="0" applyFont="1" applyFill="1" applyAlignment="1" applyProtection="1">
      <alignment/>
      <protection locked="0"/>
    </xf>
    <xf numFmtId="0" fontId="99" fillId="0" borderId="0" xfId="0" applyFont="1" applyFill="1" applyBorder="1" applyAlignment="1" applyProtection="1">
      <alignment/>
      <protection locked="0"/>
    </xf>
    <xf numFmtId="0" fontId="98" fillId="0" borderId="0" xfId="0" applyFont="1" applyFill="1" applyBorder="1" applyAlignment="1" applyProtection="1">
      <alignment/>
      <protection locked="0"/>
    </xf>
    <xf numFmtId="0" fontId="98" fillId="0" borderId="6" xfId="0" applyFont="1" applyFill="1" applyBorder="1" applyAlignment="1" applyProtection="1">
      <alignment/>
      <protection locked="0"/>
    </xf>
    <xf numFmtId="1" fontId="98" fillId="0" borderId="6" xfId="0" applyNumberFormat="1" applyFont="1" applyFill="1" applyBorder="1" applyAlignment="1" applyProtection="1">
      <alignment horizontal="right"/>
      <protection locked="0"/>
    </xf>
    <xf numFmtId="41" fontId="98" fillId="0" borderId="0" xfId="0" applyNumberFormat="1" applyFont="1" applyFill="1" applyBorder="1" applyAlignment="1" applyProtection="1">
      <alignment horizontal="right"/>
      <protection locked="0"/>
    </xf>
    <xf numFmtId="0" fontId="93" fillId="0" borderId="0" xfId="0" applyFont="1" applyFill="1" applyAlignment="1" applyProtection="1">
      <alignment/>
      <protection locked="0"/>
    </xf>
    <xf numFmtId="0" fontId="99" fillId="0" borderId="0" xfId="0" applyFont="1" applyFill="1" applyAlignment="1" applyProtection="1">
      <alignment horizontal="left"/>
      <protection locked="0"/>
    </xf>
    <xf numFmtId="210" fontId="98" fillId="0" borderId="6" xfId="0" applyNumberFormat="1" applyFont="1" applyFill="1" applyBorder="1" applyAlignment="1" applyProtection="1" quotePrefix="1">
      <alignment horizontal="right" wrapText="1"/>
      <protection locked="0"/>
    </xf>
    <xf numFmtId="212" fontId="100" fillId="0" borderId="0" xfId="0" applyNumberFormat="1" applyFont="1" applyFill="1" applyBorder="1" applyAlignment="1" applyProtection="1">
      <alignment horizontal="left"/>
      <protection locked="0"/>
    </xf>
    <xf numFmtId="37" fontId="99" fillId="0" borderId="0" xfId="304" applyFont="1" applyFill="1" applyAlignment="1" applyProtection="1">
      <alignment horizontal="right"/>
      <protection locked="0"/>
    </xf>
    <xf numFmtId="0" fontId="99" fillId="0" borderId="0" xfId="0" applyFont="1" applyFill="1" applyBorder="1" applyAlignment="1" applyProtection="1">
      <alignment horizontal="left"/>
      <protection locked="0"/>
    </xf>
    <xf numFmtId="41" fontId="98" fillId="0" borderId="0" xfId="315" applyNumberFormat="1" applyFont="1" applyFill="1" applyBorder="1" applyAlignment="1" applyProtection="1">
      <alignment horizontal="right"/>
      <protection locked="0"/>
    </xf>
    <xf numFmtId="41" fontId="99" fillId="0" borderId="0" xfId="315" applyNumberFormat="1" applyFont="1" applyFill="1" applyBorder="1" applyAlignment="1" applyProtection="1">
      <alignment horizontal="right"/>
      <protection locked="0"/>
    </xf>
    <xf numFmtId="165" fontId="38" fillId="38" borderId="0" xfId="317" applyNumberFormat="1" applyFont="1" applyFill="1" applyBorder="1" applyAlignment="1" quotePrefix="1">
      <alignment/>
      <protection/>
    </xf>
    <xf numFmtId="0" fontId="101" fillId="0" borderId="0" xfId="0" applyFont="1" applyAlignment="1">
      <alignment/>
    </xf>
    <xf numFmtId="37" fontId="99" fillId="0" borderId="0" xfId="0" applyNumberFormat="1" applyFont="1" applyFill="1" applyAlignment="1" applyProtection="1">
      <alignment/>
      <protection locked="0"/>
    </xf>
    <xf numFmtId="224" fontId="98" fillId="0" borderId="0" xfId="130" applyNumberFormat="1" applyFont="1" applyFill="1" applyAlignment="1" applyProtection="1">
      <alignment horizontal="right"/>
      <protection locked="0"/>
    </xf>
    <xf numFmtId="224" fontId="99" fillId="0" borderId="0" xfId="130" applyNumberFormat="1" applyFont="1" applyFill="1" applyAlignment="1" applyProtection="1">
      <alignment horizontal="right"/>
      <protection locked="0"/>
    </xf>
    <xf numFmtId="0" fontId="0" fillId="0" borderId="0" xfId="0" applyBorder="1" applyAlignment="1" applyProtection="1">
      <alignment/>
      <protection/>
    </xf>
    <xf numFmtId="224" fontId="98" fillId="0" borderId="0" xfId="130" applyNumberFormat="1" applyFont="1" applyFill="1" applyBorder="1" applyAlignment="1" applyProtection="1">
      <alignment horizontal="right"/>
      <protection locked="0"/>
    </xf>
    <xf numFmtId="224" fontId="99" fillId="0" borderId="0" xfId="130" applyNumberFormat="1" applyFont="1" applyFill="1" applyBorder="1" applyAlignment="1" applyProtection="1">
      <alignment horizontal="right"/>
      <protection locked="0"/>
    </xf>
    <xf numFmtId="224" fontId="98" fillId="0" borderId="6" xfId="130" applyNumberFormat="1" applyFont="1" applyFill="1" applyBorder="1" applyAlignment="1" applyProtection="1">
      <alignment horizontal="right"/>
      <protection locked="0"/>
    </xf>
    <xf numFmtId="41" fontId="98" fillId="0" borderId="22" xfId="304" applyNumberFormat="1" applyFont="1" applyFill="1" applyBorder="1" applyAlignment="1" applyProtection="1">
      <alignment horizontal="right"/>
      <protection locked="0"/>
    </xf>
    <xf numFmtId="224" fontId="99" fillId="0" borderId="6" xfId="130" applyNumberFormat="1" applyFont="1" applyFill="1" applyBorder="1" applyAlignment="1" applyProtection="1">
      <alignment horizontal="right"/>
      <protection locked="0"/>
    </xf>
    <xf numFmtId="41" fontId="99" fillId="0" borderId="22" xfId="304" applyNumberFormat="1" applyFont="1" applyFill="1" applyBorder="1" applyAlignment="1" applyProtection="1">
      <alignment horizontal="right"/>
      <protection locked="0"/>
    </xf>
    <xf numFmtId="0" fontId="98" fillId="0" borderId="10" xfId="0" applyFont="1" applyFill="1" applyBorder="1" applyAlignment="1" applyProtection="1">
      <alignment/>
      <protection locked="0"/>
    </xf>
    <xf numFmtId="0" fontId="99" fillId="0" borderId="6" xfId="0" applyFont="1" applyFill="1" applyBorder="1" applyAlignment="1" applyProtection="1">
      <alignment/>
      <protection locked="0"/>
    </xf>
    <xf numFmtId="0" fontId="93" fillId="0" borderId="0" xfId="0" applyFont="1" applyBorder="1" applyAlignment="1" applyProtection="1">
      <alignment/>
      <protection/>
    </xf>
    <xf numFmtId="0" fontId="93" fillId="0" borderId="0" xfId="0" applyFont="1" applyAlignment="1" applyProtection="1">
      <alignment/>
      <protection/>
    </xf>
    <xf numFmtId="0" fontId="93" fillId="0" borderId="0" xfId="0" applyFont="1" applyAlignment="1" applyProtection="1">
      <alignment horizontal="right"/>
      <protection/>
    </xf>
    <xf numFmtId="0" fontId="93" fillId="0" borderId="0" xfId="0" applyFont="1" applyAlignment="1">
      <alignment vertical="top"/>
    </xf>
    <xf numFmtId="0" fontId="92" fillId="0" borderId="0" xfId="0" applyFont="1" applyAlignment="1">
      <alignment vertical="top"/>
    </xf>
    <xf numFmtId="0" fontId="93" fillId="0" borderId="0" xfId="0" applyFont="1" applyAlignment="1">
      <alignment/>
    </xf>
    <xf numFmtId="0" fontId="93" fillId="0" borderId="0" xfId="0" applyFont="1" applyAlignment="1">
      <alignment horizontal="right"/>
    </xf>
    <xf numFmtId="37" fontId="98" fillId="38" borderId="0" xfId="291" applyFont="1" applyFill="1" applyBorder="1" applyAlignment="1">
      <alignment horizontal="right"/>
      <protection/>
    </xf>
    <xf numFmtId="37" fontId="99" fillId="38" borderId="0" xfId="291" applyFont="1" applyFill="1" applyBorder="1" applyAlignment="1">
      <alignment/>
      <protection/>
    </xf>
    <xf numFmtId="37" fontId="99" fillId="38" borderId="0" xfId="291" applyFont="1" applyFill="1" applyBorder="1" applyAlignment="1">
      <alignment horizontal="right"/>
      <protection/>
    </xf>
    <xf numFmtId="224" fontId="99" fillId="38" borderId="0" xfId="146" applyNumberFormat="1" applyFont="1" applyFill="1" applyBorder="1" applyAlignment="1">
      <alignment horizontal="right"/>
    </xf>
    <xf numFmtId="37" fontId="98" fillId="38" borderId="0" xfId="291" applyFont="1" applyFill="1" applyBorder="1" applyAlignment="1">
      <alignment/>
      <protection/>
    </xf>
    <xf numFmtId="224" fontId="98" fillId="38" borderId="0" xfId="146" applyNumberFormat="1" applyFont="1" applyFill="1" applyBorder="1" applyAlignment="1">
      <alignment horizontal="right"/>
    </xf>
    <xf numFmtId="224" fontId="93" fillId="0" borderId="0" xfId="130" applyNumberFormat="1" applyFont="1" applyAlignment="1">
      <alignment horizontal="left" vertical="top"/>
    </xf>
    <xf numFmtId="224" fontId="93" fillId="0" borderId="0" xfId="130" applyNumberFormat="1" applyFont="1" applyAlignment="1">
      <alignment vertical="top" wrapText="1"/>
    </xf>
    <xf numFmtId="224" fontId="93" fillId="0" borderId="0" xfId="130" applyNumberFormat="1" applyFont="1" applyAlignment="1">
      <alignment vertical="top"/>
    </xf>
    <xf numFmtId="224" fontId="93" fillId="0" borderId="0" xfId="130" applyNumberFormat="1" applyFont="1" applyAlignment="1">
      <alignment/>
    </xf>
    <xf numFmtId="224" fontId="92" fillId="0" borderId="19" xfId="130" applyNumberFormat="1" applyFont="1" applyBorder="1" applyAlignment="1">
      <alignment vertical="top"/>
    </xf>
    <xf numFmtId="224" fontId="93" fillId="0" borderId="0" xfId="130" applyNumberFormat="1" applyFont="1" applyAlignment="1">
      <alignment/>
    </xf>
    <xf numFmtId="224" fontId="93" fillId="0" borderId="6" xfId="130" applyNumberFormat="1" applyFont="1" applyBorder="1" applyAlignment="1">
      <alignment vertical="top" wrapText="1"/>
    </xf>
    <xf numFmtId="224" fontId="92" fillId="0" borderId="0" xfId="130" applyNumberFormat="1" applyFont="1" applyAlignment="1">
      <alignment vertical="top"/>
    </xf>
    <xf numFmtId="224" fontId="92" fillId="0" borderId="10" xfId="130" applyNumberFormat="1" applyFont="1" applyBorder="1" applyAlignment="1">
      <alignment vertical="top"/>
    </xf>
    <xf numFmtId="0" fontId="93" fillId="0" borderId="0" xfId="0" applyFont="1" applyAlignment="1">
      <alignment horizontal="left"/>
    </xf>
    <xf numFmtId="0" fontId="92" fillId="0" borderId="0" xfId="0" applyFont="1" applyAlignment="1">
      <alignment horizontal="left"/>
    </xf>
    <xf numFmtId="0" fontId="93" fillId="0" borderId="6" xfId="0" applyFont="1" applyBorder="1" applyAlignment="1">
      <alignment/>
    </xf>
    <xf numFmtId="0" fontId="92" fillId="0" borderId="0" xfId="0" applyFont="1" applyAlignment="1">
      <alignment/>
    </xf>
    <xf numFmtId="224" fontId="93" fillId="0" borderId="0" xfId="0" applyNumberFormat="1" applyFont="1" applyAlignment="1">
      <alignment/>
    </xf>
    <xf numFmtId="0" fontId="92" fillId="38" borderId="0" xfId="0" applyFont="1" applyFill="1" applyAlignment="1">
      <alignment/>
    </xf>
    <xf numFmtId="0" fontId="93" fillId="38" borderId="0" xfId="0" applyFont="1" applyFill="1" applyAlignment="1">
      <alignment/>
    </xf>
    <xf numFmtId="0" fontId="39" fillId="38" borderId="0" xfId="319" applyFont="1" applyFill="1" applyAlignment="1">
      <alignment/>
      <protection/>
    </xf>
    <xf numFmtId="0" fontId="93" fillId="0" borderId="0" xfId="0" applyFont="1" applyBorder="1" applyAlignment="1">
      <alignment/>
    </xf>
    <xf numFmtId="0" fontId="98" fillId="0" borderId="0" xfId="0" applyFont="1" applyFill="1" applyAlignment="1" applyProtection="1">
      <alignment/>
      <protection locked="0"/>
    </xf>
    <xf numFmtId="0" fontId="99" fillId="0" borderId="0" xfId="0" applyFont="1" applyFill="1" applyBorder="1" applyAlignment="1" applyProtection="1">
      <alignment/>
      <protection locked="0"/>
    </xf>
    <xf numFmtId="0" fontId="99" fillId="0" borderId="0" xfId="0" applyFont="1" applyFill="1" applyAlignment="1" applyProtection="1">
      <alignment/>
      <protection locked="0"/>
    </xf>
    <xf numFmtId="0" fontId="98" fillId="0" borderId="6" xfId="0" applyFont="1" applyFill="1" applyBorder="1" applyAlignment="1" applyProtection="1">
      <alignment/>
      <protection locked="0"/>
    </xf>
    <xf numFmtId="0" fontId="98" fillId="0" borderId="0" xfId="315" applyFont="1" applyFill="1" applyAlignment="1" applyProtection="1">
      <alignment/>
      <protection locked="0"/>
    </xf>
    <xf numFmtId="37" fontId="99" fillId="0" borderId="0" xfId="304" applyFont="1" applyFill="1" applyBorder="1" applyAlignment="1" applyProtection="1">
      <alignment/>
      <protection locked="0"/>
    </xf>
    <xf numFmtId="42" fontId="98" fillId="0" borderId="0" xfId="304" applyNumberFormat="1" applyFont="1" applyFill="1" applyBorder="1" applyAlignment="1" applyProtection="1">
      <alignment/>
      <protection locked="0"/>
    </xf>
    <xf numFmtId="41" fontId="98" fillId="0" borderId="0" xfId="315" applyNumberFormat="1" applyFont="1" applyFill="1" applyBorder="1" applyAlignment="1" applyProtection="1">
      <alignment/>
      <protection locked="0"/>
    </xf>
    <xf numFmtId="41" fontId="98" fillId="0" borderId="0" xfId="304" applyNumberFormat="1" applyFont="1" applyFill="1" applyBorder="1" applyAlignment="1" applyProtection="1">
      <alignment/>
      <protection locked="0"/>
    </xf>
    <xf numFmtId="0" fontId="93" fillId="0" borderId="0" xfId="0" applyFont="1" applyFill="1" applyAlignment="1" applyProtection="1">
      <alignment/>
      <protection locked="0"/>
    </xf>
    <xf numFmtId="224" fontId="93" fillId="0" borderId="0" xfId="130" applyNumberFormat="1" applyFont="1" applyFill="1" applyAlignment="1">
      <alignment vertical="top" wrapText="1"/>
    </xf>
    <xf numFmtId="15" fontId="98" fillId="38" borderId="0" xfId="291" applyNumberFormat="1" applyFont="1" applyFill="1" applyBorder="1" applyAlignment="1">
      <alignment horizontal="right"/>
      <protection/>
    </xf>
    <xf numFmtId="225" fontId="92" fillId="38" borderId="0" xfId="0" applyNumberFormat="1" applyFont="1" applyFill="1" applyBorder="1" applyAlignment="1">
      <alignment vertical="top"/>
    </xf>
    <xf numFmtId="37" fontId="99" fillId="38" borderId="0" xfId="291" applyFont="1" applyFill="1" applyBorder="1" applyAlignment="1">
      <alignment/>
      <protection/>
    </xf>
    <xf numFmtId="37" fontId="99" fillId="38" borderId="0" xfId="291" applyFont="1" applyFill="1" applyBorder="1" applyAlignment="1">
      <alignment/>
      <protection/>
    </xf>
    <xf numFmtId="224" fontId="98" fillId="0" borderId="22" xfId="0" applyNumberFormat="1" applyFont="1" applyFill="1" applyBorder="1" applyAlignment="1" applyProtection="1">
      <alignment horizontal="right"/>
      <protection locked="0"/>
    </xf>
    <xf numFmtId="224" fontId="98" fillId="0" borderId="0" xfId="0" applyNumberFormat="1" applyFont="1" applyFill="1" applyAlignment="1" applyProtection="1">
      <alignment horizontal="right"/>
      <protection locked="0"/>
    </xf>
    <xf numFmtId="224" fontId="98" fillId="0" borderId="10" xfId="0" applyNumberFormat="1" applyFont="1" applyFill="1" applyBorder="1" applyAlignment="1" applyProtection="1">
      <alignment horizontal="right"/>
      <protection locked="0"/>
    </xf>
    <xf numFmtId="224" fontId="98" fillId="0" borderId="0" xfId="0" applyNumberFormat="1" applyFont="1" applyFill="1" applyBorder="1" applyAlignment="1" applyProtection="1">
      <alignment horizontal="right"/>
      <protection locked="0"/>
    </xf>
    <xf numFmtId="224" fontId="98" fillId="0" borderId="0" xfId="0" applyNumberFormat="1" applyFont="1" applyAlignment="1" applyProtection="1">
      <alignment horizontal="right"/>
      <protection/>
    </xf>
    <xf numFmtId="0" fontId="98" fillId="0" borderId="0" xfId="0" applyFont="1" applyAlignment="1">
      <alignment/>
    </xf>
    <xf numFmtId="225" fontId="98" fillId="0" borderId="0" xfId="0" applyNumberFormat="1" applyFont="1" applyAlignment="1">
      <alignment/>
    </xf>
    <xf numFmtId="224" fontId="98" fillId="0" borderId="0" xfId="0" applyNumberFormat="1" applyFont="1" applyAlignment="1">
      <alignment/>
    </xf>
    <xf numFmtId="224" fontId="99" fillId="38" borderId="0" xfId="291" applyNumberFormat="1" applyFont="1" applyFill="1" applyBorder="1" applyAlignment="1">
      <alignment/>
      <protection/>
    </xf>
    <xf numFmtId="37" fontId="93" fillId="38" borderId="0" xfId="0" applyNumberFormat="1" applyFont="1" applyFill="1" applyAlignment="1">
      <alignment/>
    </xf>
    <xf numFmtId="224" fontId="99" fillId="0" borderId="10" xfId="0" applyNumberFormat="1" applyFont="1" applyFill="1" applyBorder="1" applyAlignment="1" applyProtection="1">
      <alignment horizontal="right"/>
      <protection locked="0"/>
    </xf>
    <xf numFmtId="224" fontId="99" fillId="0" borderId="22" xfId="0" applyNumberFormat="1" applyFont="1" applyFill="1" applyBorder="1" applyAlignment="1" applyProtection="1">
      <alignment horizontal="right"/>
      <protection locked="0"/>
    </xf>
    <xf numFmtId="37" fontId="99" fillId="38" borderId="0" xfId="291" applyFont="1" applyFill="1" applyBorder="1" applyAlignment="1">
      <alignment/>
      <protection/>
    </xf>
    <xf numFmtId="37" fontId="99" fillId="38" borderId="0" xfId="291" applyFont="1" applyFill="1" applyBorder="1" applyAlignment="1">
      <alignment/>
      <protection/>
    </xf>
    <xf numFmtId="0" fontId="98" fillId="0" borderId="3" xfId="0" applyFont="1" applyFill="1" applyBorder="1" applyAlignment="1" applyProtection="1">
      <alignment/>
      <protection locked="0"/>
    </xf>
    <xf numFmtId="224" fontId="98" fillId="0" borderId="3" xfId="0" applyNumberFormat="1" applyFont="1" applyBorder="1" applyAlignment="1" applyProtection="1">
      <alignment horizontal="right"/>
      <protection/>
    </xf>
    <xf numFmtId="224" fontId="99" fillId="0" borderId="3" xfId="0" applyNumberFormat="1" applyFont="1" applyBorder="1" applyAlignment="1" applyProtection="1">
      <alignment horizontal="right"/>
      <protection/>
    </xf>
    <xf numFmtId="224" fontId="98" fillId="0" borderId="6" xfId="0" applyNumberFormat="1" applyFont="1" applyBorder="1" applyAlignment="1" applyProtection="1">
      <alignment horizontal="right"/>
      <protection/>
    </xf>
    <xf numFmtId="224" fontId="98" fillId="0" borderId="23" xfId="0" applyNumberFormat="1" applyFont="1" applyFill="1" applyBorder="1" applyAlignment="1" applyProtection="1">
      <alignment horizontal="right"/>
      <protection locked="0"/>
    </xf>
    <xf numFmtId="224" fontId="98" fillId="0" borderId="24" xfId="0" applyNumberFormat="1" applyFont="1" applyFill="1" applyBorder="1" applyAlignment="1" applyProtection="1">
      <alignment horizontal="right"/>
      <protection locked="0"/>
    </xf>
    <xf numFmtId="1" fontId="98" fillId="0" borderId="0" xfId="0" applyNumberFormat="1" applyFont="1" applyFill="1" applyBorder="1" applyAlignment="1" applyProtection="1">
      <alignment horizontal="right"/>
      <protection locked="0"/>
    </xf>
    <xf numFmtId="224" fontId="99" fillId="0" borderId="23" xfId="130" applyNumberFormat="1" applyFont="1" applyFill="1" applyBorder="1" applyAlignment="1" applyProtection="1">
      <alignment horizontal="right"/>
      <protection locked="0"/>
    </xf>
    <xf numFmtId="224" fontId="99" fillId="0" borderId="24" xfId="130" applyNumberFormat="1" applyFont="1" applyFill="1" applyBorder="1" applyAlignment="1" applyProtection="1">
      <alignment horizontal="right"/>
      <protection locked="0"/>
    </xf>
    <xf numFmtId="224" fontId="93" fillId="0" borderId="0" xfId="0" applyNumberFormat="1" applyFont="1" applyAlignment="1" applyProtection="1">
      <alignment horizontal="right"/>
      <protection/>
    </xf>
    <xf numFmtId="41" fontId="98" fillId="0" borderId="0" xfId="304" applyNumberFormat="1" applyFont="1" applyFill="1" applyBorder="1" applyAlignment="1" applyProtection="1">
      <alignment horizontal="right"/>
      <protection locked="0"/>
    </xf>
    <xf numFmtId="41" fontId="99" fillId="0" borderId="0" xfId="304" applyNumberFormat="1" applyFont="1" applyFill="1" applyBorder="1" applyAlignment="1" applyProtection="1">
      <alignment horizontal="right"/>
      <protection locked="0"/>
    </xf>
    <xf numFmtId="41" fontId="93" fillId="0" borderId="0" xfId="0" applyNumberFormat="1" applyFont="1" applyFill="1" applyAlignment="1" applyProtection="1">
      <alignment horizontal="right"/>
      <protection locked="0"/>
    </xf>
    <xf numFmtId="37" fontId="99" fillId="38" borderId="0" xfId="291" applyFont="1" applyFill="1" applyBorder="1" applyAlignment="1">
      <alignment/>
      <protection/>
    </xf>
    <xf numFmtId="224" fontId="99" fillId="38" borderId="0" xfId="130" applyNumberFormat="1" applyFont="1" applyFill="1" applyBorder="1" applyAlignment="1">
      <alignment/>
    </xf>
    <xf numFmtId="224" fontId="101" fillId="0" borderId="0" xfId="0" applyNumberFormat="1" applyFont="1" applyAlignment="1">
      <alignment/>
    </xf>
    <xf numFmtId="224" fontId="99"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99" fillId="0" borderId="0" xfId="0" applyFont="1" applyFill="1" applyAlignment="1" applyProtection="1">
      <alignment horizontal="center"/>
      <protection locked="0"/>
    </xf>
    <xf numFmtId="0" fontId="99" fillId="0" borderId="0" xfId="0" applyFont="1" applyFill="1" applyBorder="1" applyAlignment="1" applyProtection="1">
      <alignment horizontal="center"/>
      <protection locked="0"/>
    </xf>
    <xf numFmtId="37" fontId="99" fillId="38" borderId="0" xfId="291" applyFont="1" applyFill="1" applyBorder="1" applyAlignment="1">
      <alignment/>
      <protection/>
    </xf>
    <xf numFmtId="0" fontId="102" fillId="0" borderId="25" xfId="0" applyFont="1" applyFill="1" applyBorder="1" applyAlignment="1" applyProtection="1">
      <alignment horizontal="left"/>
      <protection locked="0"/>
    </xf>
    <xf numFmtId="0" fontId="102" fillId="0" borderId="17" xfId="0" applyFont="1" applyFill="1" applyBorder="1" applyAlignment="1" applyProtection="1">
      <alignment horizontal="left"/>
      <protection locked="0"/>
    </xf>
    <xf numFmtId="0" fontId="102" fillId="0" borderId="26" xfId="0" applyFont="1" applyFill="1" applyBorder="1" applyAlignment="1" applyProtection="1">
      <alignment horizontal="left"/>
      <protection locked="0"/>
    </xf>
    <xf numFmtId="0" fontId="97" fillId="0" borderId="27" xfId="0" applyFont="1" applyFill="1" applyBorder="1" applyAlignment="1" applyProtection="1">
      <alignment horizontal="left" wrapText="1"/>
      <protection locked="0"/>
    </xf>
    <xf numFmtId="0" fontId="97" fillId="0" borderId="0" xfId="0" applyFont="1" applyFill="1" applyBorder="1" applyAlignment="1" applyProtection="1">
      <alignment horizontal="left"/>
      <protection locked="0"/>
    </xf>
    <xf numFmtId="0" fontId="97" fillId="0" borderId="28" xfId="0" applyFont="1" applyFill="1" applyBorder="1" applyAlignment="1" applyProtection="1">
      <alignment horizontal="left"/>
      <protection locked="0"/>
    </xf>
    <xf numFmtId="0" fontId="97" fillId="0" borderId="27" xfId="0" applyFont="1" applyFill="1" applyBorder="1" applyAlignment="1" applyProtection="1">
      <alignment horizontal="left"/>
      <protection locked="0"/>
    </xf>
    <xf numFmtId="0" fontId="97" fillId="0" borderId="29" xfId="0" applyFont="1" applyFill="1" applyBorder="1" applyAlignment="1" applyProtection="1">
      <alignment horizontal="left"/>
      <protection locked="0"/>
    </xf>
    <xf numFmtId="0" fontId="97" fillId="0" borderId="7" xfId="0" applyFont="1" applyFill="1" applyBorder="1" applyAlignment="1" applyProtection="1">
      <alignment horizontal="left"/>
      <protection locked="0"/>
    </xf>
    <xf numFmtId="0" fontId="97" fillId="0" borderId="30" xfId="0" applyFont="1" applyFill="1" applyBorder="1" applyAlignment="1" applyProtection="1">
      <alignment horizontal="left"/>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03" fillId="0" borderId="0" xfId="0" applyFont="1" applyAlignment="1">
      <alignment horizontal="center" wrapText="1"/>
    </xf>
    <xf numFmtId="0" fontId="99" fillId="0" borderId="0" xfId="0" applyFont="1" applyFill="1" applyAlignment="1" applyProtection="1">
      <alignment horizontal="center"/>
      <protection locked="0"/>
    </xf>
    <xf numFmtId="0" fontId="98" fillId="0" borderId="0" xfId="0" applyFont="1" applyFill="1" applyBorder="1" applyAlignment="1" applyProtection="1">
      <alignment horizontal="right" wrapText="1"/>
      <protection locked="0"/>
    </xf>
    <xf numFmtId="0" fontId="98" fillId="0" borderId="6" xfId="0" applyFont="1" applyFill="1" applyBorder="1" applyAlignment="1" applyProtection="1">
      <alignment horizontal="right" wrapText="1"/>
      <protection locked="0"/>
    </xf>
    <xf numFmtId="37" fontId="99" fillId="38" borderId="0" xfId="291" applyFont="1" applyFill="1" applyBorder="1" applyAlignment="1">
      <alignment/>
      <protection/>
    </xf>
    <xf numFmtId="0" fontId="38" fillId="38" borderId="0" xfId="317" applyFont="1" applyFill="1" applyBorder="1" applyAlignment="1">
      <alignment horizontal="center"/>
      <protection/>
    </xf>
    <xf numFmtId="224" fontId="98" fillId="38" borderId="0" xfId="130" applyNumberFormat="1" applyFont="1" applyFill="1" applyBorder="1" applyAlignment="1">
      <alignment/>
    </xf>
    <xf numFmtId="224" fontId="93" fillId="38" borderId="0" xfId="130" applyNumberFormat="1" applyFont="1" applyFill="1" applyAlignment="1">
      <alignment/>
    </xf>
    <xf numFmtId="43" fontId="0" fillId="0" borderId="0" xfId="130" applyFont="1" applyFill="1" applyAlignment="1" applyProtection="1">
      <alignment/>
      <protection/>
    </xf>
  </cellXfs>
  <cellStyles count="377">
    <cellStyle name="Normal" xfId="0"/>
    <cellStyle name="_%(SignOnly)" xfId="15"/>
    <cellStyle name="_%(SignSpaceOnly)" xfId="16"/>
    <cellStyle name="_Comma" xfId="17"/>
    <cellStyle name="_Currency" xfId="18"/>
    <cellStyle name="_CurrencySpace" xfId="19"/>
    <cellStyle name="_Euro" xfId="20"/>
    <cellStyle name="_Heading" xfId="21"/>
    <cellStyle name="_Heading_prestemp" xfId="22"/>
    <cellStyle name="_Heading_prestemp_1st Qtr PL FY07" xfId="23"/>
    <cellStyle name="_Heading_prestemp_Financial Statements" xfId="24"/>
    <cellStyle name="_Heading_prestemp_Financial Statementsvs1" xfId="25"/>
    <cellStyle name="_Highlight" xfId="26"/>
    <cellStyle name="_Multiple" xfId="27"/>
    <cellStyle name="_MultipleSpace" xfId="28"/>
    <cellStyle name="_SubHeading" xfId="29"/>
    <cellStyle name="_SubHeading_prestemp" xfId="30"/>
    <cellStyle name="_SubHeading_prestemp_1st Qtr PL FY07" xfId="31"/>
    <cellStyle name="_SubHeading_prestemp_Financial Statements" xfId="32"/>
    <cellStyle name="_SubHeading_prestemp_Financial Statementsvs1" xfId="33"/>
    <cellStyle name="_Table" xfId="34"/>
    <cellStyle name="_TableHead" xfId="35"/>
    <cellStyle name="_TableRowHead" xfId="36"/>
    <cellStyle name="_TableSuperHead" xfId="37"/>
    <cellStyle name="=C:\WINNT\SYSTEM32\COMMAND.COM" xfId="38"/>
    <cellStyle name="=C:\WINNT\SYSTEM32\COMMAND.COM 2"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xfId="52"/>
    <cellStyle name="60% - Accent1" xfId="53"/>
    <cellStyle name="60% - Accent2" xfId="54"/>
    <cellStyle name="60% - Accent3" xfId="55"/>
    <cellStyle name="60% - Accent4" xfId="56"/>
    <cellStyle name="60% - Accent5" xfId="57"/>
    <cellStyle name="60% - Accent6" xfId="58"/>
    <cellStyle name="Accent1" xfId="59"/>
    <cellStyle name="Accent2" xfId="60"/>
    <cellStyle name="Accent3" xfId="61"/>
    <cellStyle name="Accent4" xfId="62"/>
    <cellStyle name="Accent5" xfId="63"/>
    <cellStyle name="Accent6" xfId="64"/>
    <cellStyle name="Bad" xfId="65"/>
    <cellStyle name="Bold12" xfId="66"/>
    <cellStyle name="BoldItal12" xfId="67"/>
    <cellStyle name="Border" xfId="68"/>
    <cellStyle name="Border 10" xfId="69"/>
    <cellStyle name="Border 11" xfId="70"/>
    <cellStyle name="Border 12" xfId="71"/>
    <cellStyle name="Border 13" xfId="72"/>
    <cellStyle name="Border 14" xfId="73"/>
    <cellStyle name="Border 15" xfId="74"/>
    <cellStyle name="Border 16" xfId="75"/>
    <cellStyle name="Border 17" xfId="76"/>
    <cellStyle name="Border 18" xfId="77"/>
    <cellStyle name="Border 19" xfId="78"/>
    <cellStyle name="Border 2" xfId="79"/>
    <cellStyle name="Border 20" xfId="80"/>
    <cellStyle name="Border 21" xfId="81"/>
    <cellStyle name="Border 22" xfId="82"/>
    <cellStyle name="Border 23" xfId="83"/>
    <cellStyle name="Border 24" xfId="84"/>
    <cellStyle name="Border 25" xfId="85"/>
    <cellStyle name="Border 26" xfId="86"/>
    <cellStyle name="Border 27" xfId="87"/>
    <cellStyle name="Border 28" xfId="88"/>
    <cellStyle name="Border 29" xfId="89"/>
    <cellStyle name="Border 3" xfId="90"/>
    <cellStyle name="Border 30" xfId="91"/>
    <cellStyle name="Border 31" xfId="92"/>
    <cellStyle name="Border 32" xfId="93"/>
    <cellStyle name="Border 33" xfId="94"/>
    <cellStyle name="Border 34" xfId="95"/>
    <cellStyle name="Border 35" xfId="96"/>
    <cellStyle name="Border 36" xfId="97"/>
    <cellStyle name="Border 37" xfId="98"/>
    <cellStyle name="Border 38" xfId="99"/>
    <cellStyle name="Border 39" xfId="100"/>
    <cellStyle name="Border 4" xfId="101"/>
    <cellStyle name="Border 40" xfId="102"/>
    <cellStyle name="Border 41" xfId="103"/>
    <cellStyle name="Border 42" xfId="104"/>
    <cellStyle name="Border 5" xfId="105"/>
    <cellStyle name="Border 6" xfId="106"/>
    <cellStyle name="Border 7" xfId="107"/>
    <cellStyle name="Border 8" xfId="108"/>
    <cellStyle name="Border 9" xfId="109"/>
    <cellStyle name="Calc Currency (0)" xfId="110"/>
    <cellStyle name="Calc Currency (0) 2" xfId="111"/>
    <cellStyle name="Calc Currency (2)" xfId="112"/>
    <cellStyle name="Calc Currency (2) 2" xfId="113"/>
    <cellStyle name="Calc Percent (0)" xfId="114"/>
    <cellStyle name="Calc Percent (0) 2" xfId="115"/>
    <cellStyle name="Calc Percent (1)" xfId="116"/>
    <cellStyle name="Calc Percent (1) 2" xfId="117"/>
    <cellStyle name="Calc Percent (2)" xfId="118"/>
    <cellStyle name="Calc Percent (2) 2" xfId="119"/>
    <cellStyle name="Calc Units (0)" xfId="120"/>
    <cellStyle name="Calc Units (0) 2" xfId="121"/>
    <cellStyle name="Calc Units (1)" xfId="122"/>
    <cellStyle name="Calc Units (1) 2" xfId="123"/>
    <cellStyle name="Calc Units (2)" xfId="124"/>
    <cellStyle name="Calc Units (2) 2" xfId="125"/>
    <cellStyle name="Calculation" xfId="126"/>
    <cellStyle name="Centered Heading" xfId="127"/>
    <cellStyle name="Check Cell" xfId="128"/>
    <cellStyle name="columns" xfId="129"/>
    <cellStyle name="Comma" xfId="130"/>
    <cellStyle name="Comma  - Style1" xfId="131"/>
    <cellStyle name="Comma  - Style2" xfId="132"/>
    <cellStyle name="Comma  - Style3" xfId="133"/>
    <cellStyle name="Comma  - Style4" xfId="134"/>
    <cellStyle name="Comma  - Style5" xfId="135"/>
    <cellStyle name="Comma  - Style6" xfId="136"/>
    <cellStyle name="Comma  - Style7" xfId="137"/>
    <cellStyle name="Comma  - Style8" xfId="138"/>
    <cellStyle name="comma (0)" xfId="139"/>
    <cellStyle name="comma (0) 2" xfId="140"/>
    <cellStyle name="comma (0) 2 2" xfId="141"/>
    <cellStyle name="comma (0) 3" xfId="142"/>
    <cellStyle name="Comma [0]" xfId="143"/>
    <cellStyle name="Comma [00]" xfId="144"/>
    <cellStyle name="Comma [00] 2" xfId="145"/>
    <cellStyle name="Comma 2" xfId="146"/>
    <cellStyle name="Comma 2 2" xfId="147"/>
    <cellStyle name="Comma 2 2 2" xfId="148"/>
    <cellStyle name="Comma 2 3" xfId="149"/>
    <cellStyle name="Comma 2 4" xfId="150"/>
    <cellStyle name="Comma 2 5" xfId="151"/>
    <cellStyle name="Comma 3" xfId="152"/>
    <cellStyle name="Comma 3 2" xfId="153"/>
    <cellStyle name="Comma 4" xfId="154"/>
    <cellStyle name="Comma 4 2" xfId="155"/>
    <cellStyle name="Comma 5" xfId="156"/>
    <cellStyle name="Comma 5 2" xfId="157"/>
    <cellStyle name="Comma Acctg" xfId="158"/>
    <cellStyle name="Comma Acctg 2" xfId="159"/>
    <cellStyle name="Comma0" xfId="160"/>
    <cellStyle name="Company Name" xfId="161"/>
    <cellStyle name="Contracts" xfId="162"/>
    <cellStyle name="CR Comma" xfId="163"/>
    <cellStyle name="CR Currency" xfId="164"/>
    <cellStyle name="curr" xfId="165"/>
    <cellStyle name="Currency" xfId="166"/>
    <cellStyle name="Currency [0]" xfId="167"/>
    <cellStyle name="Currency [00]" xfId="168"/>
    <cellStyle name="Currency [00] 2" xfId="169"/>
    <cellStyle name="Currency 2" xfId="170"/>
    <cellStyle name="Currency Acctg" xfId="171"/>
    <cellStyle name="Currency0" xfId="172"/>
    <cellStyle name="Data" xfId="173"/>
    <cellStyle name="Date" xfId="174"/>
    <cellStyle name="Date Short" xfId="175"/>
    <cellStyle name="DateJoel" xfId="176"/>
    <cellStyle name="debbie" xfId="177"/>
    <cellStyle name="Dezimal [0]_laroux" xfId="178"/>
    <cellStyle name="Dezimal_laroux" xfId="179"/>
    <cellStyle name="Enter Currency (0)" xfId="180"/>
    <cellStyle name="Enter Currency (0) 2" xfId="181"/>
    <cellStyle name="Enter Currency (2)" xfId="182"/>
    <cellStyle name="Enter Currency (2) 2" xfId="183"/>
    <cellStyle name="Enter Units (0)" xfId="184"/>
    <cellStyle name="Enter Units (0) 2" xfId="185"/>
    <cellStyle name="Enter Units (1)" xfId="186"/>
    <cellStyle name="Enter Units (1) 2" xfId="187"/>
    <cellStyle name="Enter Units (2)" xfId="188"/>
    <cellStyle name="Enter Units (2) 2" xfId="189"/>
    <cellStyle name="eps" xfId="190"/>
    <cellStyle name="Euro" xfId="191"/>
    <cellStyle name="Explanatory Text" xfId="192"/>
    <cellStyle name="Followed Hyperlink" xfId="193"/>
    <cellStyle name="Good" xfId="194"/>
    <cellStyle name="Grey" xfId="195"/>
    <cellStyle name="Header1" xfId="196"/>
    <cellStyle name="Header2" xfId="197"/>
    <cellStyle name="Header2 10" xfId="198"/>
    <cellStyle name="Header2 11" xfId="199"/>
    <cellStyle name="Header2 12" xfId="200"/>
    <cellStyle name="Header2 13" xfId="201"/>
    <cellStyle name="Header2 14" xfId="202"/>
    <cellStyle name="Header2 15" xfId="203"/>
    <cellStyle name="Header2 16" xfId="204"/>
    <cellStyle name="Header2 17" xfId="205"/>
    <cellStyle name="Header2 18" xfId="206"/>
    <cellStyle name="Header2 19" xfId="207"/>
    <cellStyle name="Header2 2" xfId="208"/>
    <cellStyle name="Header2 20" xfId="209"/>
    <cellStyle name="Header2 21" xfId="210"/>
    <cellStyle name="Header2 22" xfId="211"/>
    <cellStyle name="Header2 23" xfId="212"/>
    <cellStyle name="Header2 24" xfId="213"/>
    <cellStyle name="Header2 25" xfId="214"/>
    <cellStyle name="Header2 26" xfId="215"/>
    <cellStyle name="Header2 27" xfId="216"/>
    <cellStyle name="Header2 28" xfId="217"/>
    <cellStyle name="Header2 29" xfId="218"/>
    <cellStyle name="Header2 3" xfId="219"/>
    <cellStyle name="Header2 30" xfId="220"/>
    <cellStyle name="Header2 31" xfId="221"/>
    <cellStyle name="Header2 32" xfId="222"/>
    <cellStyle name="Header2 33" xfId="223"/>
    <cellStyle name="Header2 34" xfId="224"/>
    <cellStyle name="Header2 35" xfId="225"/>
    <cellStyle name="Header2 36" xfId="226"/>
    <cellStyle name="Header2 37" xfId="227"/>
    <cellStyle name="Header2 38" xfId="228"/>
    <cellStyle name="Header2 39" xfId="229"/>
    <cellStyle name="Header2 4" xfId="230"/>
    <cellStyle name="Header2 40" xfId="231"/>
    <cellStyle name="Header2 41" xfId="232"/>
    <cellStyle name="Header2 42" xfId="233"/>
    <cellStyle name="Header2 5" xfId="234"/>
    <cellStyle name="Header2 6" xfId="235"/>
    <cellStyle name="Header2 7" xfId="236"/>
    <cellStyle name="Header2 8" xfId="237"/>
    <cellStyle name="Header2 9" xfId="238"/>
    <cellStyle name="Heading" xfId="239"/>
    <cellStyle name="Heading 1" xfId="240"/>
    <cellStyle name="Heading 1 2" xfId="241"/>
    <cellStyle name="Heading 1 3" xfId="242"/>
    <cellStyle name="Heading 1 4" xfId="243"/>
    <cellStyle name="Heading 2" xfId="244"/>
    <cellStyle name="Heading 2 2" xfId="245"/>
    <cellStyle name="Heading 2 3" xfId="246"/>
    <cellStyle name="Heading 2 4" xfId="247"/>
    <cellStyle name="Heading 3" xfId="248"/>
    <cellStyle name="Heading 4" xfId="249"/>
    <cellStyle name="Heading No Underline" xfId="250"/>
    <cellStyle name="Heading With Underline" xfId="251"/>
    <cellStyle name="Hyperlink" xfId="252"/>
    <cellStyle name="Hyperlink 2" xfId="253"/>
    <cellStyle name="Hyperlink 2 2" xfId="254"/>
    <cellStyle name="Hyperlink 2 2 2" xfId="255"/>
    <cellStyle name="Hyperlink 3" xfId="256"/>
    <cellStyle name="Hyperlink 4" xfId="257"/>
    <cellStyle name="Input" xfId="258"/>
    <cellStyle name="Input [yellow]" xfId="259"/>
    <cellStyle name="Link Currency (0)" xfId="260"/>
    <cellStyle name="Link Currency (0) 2" xfId="261"/>
    <cellStyle name="Link Currency (2)" xfId="262"/>
    <cellStyle name="Link Currency (2) 2" xfId="263"/>
    <cellStyle name="Link Units (0)" xfId="264"/>
    <cellStyle name="Link Units (0) 2" xfId="265"/>
    <cellStyle name="Link Units (1)" xfId="266"/>
    <cellStyle name="Link Units (1) 2" xfId="267"/>
    <cellStyle name="Link Units (2)" xfId="268"/>
    <cellStyle name="Link Units (2) 2" xfId="269"/>
    <cellStyle name="Linked Cell" xfId="270"/>
    <cellStyle name="Millares [0]_pldt" xfId="271"/>
    <cellStyle name="Millares_pldt" xfId="272"/>
    <cellStyle name="Milliers [0]_AR1194" xfId="273"/>
    <cellStyle name="Milliers_AR1194" xfId="274"/>
    <cellStyle name="Moneda [0]_pldt" xfId="275"/>
    <cellStyle name="Moneda_pldt" xfId="276"/>
    <cellStyle name="Monétaire [0]_AR1194" xfId="277"/>
    <cellStyle name="Monétaire_AR1194" xfId="278"/>
    <cellStyle name="negativ" xfId="279"/>
    <cellStyle name="Neutral" xfId="280"/>
    <cellStyle name="no dec" xfId="281"/>
    <cellStyle name="nodollars" xfId="282"/>
    <cellStyle name="nodollars 2" xfId="283"/>
    <cellStyle name="Normal - Style1" xfId="284"/>
    <cellStyle name="Normal - Style1 2" xfId="285"/>
    <cellStyle name="Normal - Style2" xfId="286"/>
    <cellStyle name="Normal - Style3" xfId="287"/>
    <cellStyle name="Normal - Style4" xfId="288"/>
    <cellStyle name="Normal - Style5" xfId="289"/>
    <cellStyle name="Normal 10" xfId="290"/>
    <cellStyle name="Normal 2" xfId="291"/>
    <cellStyle name="Normal 2 2" xfId="292"/>
    <cellStyle name="Normal 2 2 2" xfId="293"/>
    <cellStyle name="Normal 2 3" xfId="294"/>
    <cellStyle name="Normal 2 3 2" xfId="295"/>
    <cellStyle name="Normal 2 4" xfId="296"/>
    <cellStyle name="Normal 2 5" xfId="297"/>
    <cellStyle name="Normal 2 6" xfId="298"/>
    <cellStyle name="Normal 2 7" xfId="299"/>
    <cellStyle name="Normal 3" xfId="300"/>
    <cellStyle name="Normal 3 2" xfId="301"/>
    <cellStyle name="Normal 3 3" xfId="302"/>
    <cellStyle name="Normal 4" xfId="303"/>
    <cellStyle name="Normal 5" xfId="304"/>
    <cellStyle name="Normal 5 2" xfId="305"/>
    <cellStyle name="Normal 6" xfId="306"/>
    <cellStyle name="Normal 6 2" xfId="307"/>
    <cellStyle name="Normal 6 3" xfId="308"/>
    <cellStyle name="Normal 7" xfId="309"/>
    <cellStyle name="Normal 7 2" xfId="310"/>
    <cellStyle name="Normal 8" xfId="311"/>
    <cellStyle name="Normal 8 2" xfId="312"/>
    <cellStyle name="Normal 8 3" xfId="313"/>
    <cellStyle name="Normal 9" xfId="314"/>
    <cellStyle name="Normal_BalanceSheets" xfId="315"/>
    <cellStyle name="Normal_BalanceSheets 2" xfId="316"/>
    <cellStyle name="Normal_Income Statements" xfId="317"/>
    <cellStyle name="Normal_Q94-1CPG" xfId="318"/>
    <cellStyle name="Normal_RevOIChanBusDiv - 7-16-06" xfId="319"/>
    <cellStyle name="Note" xfId="320"/>
    <cellStyle name="Number0DecimalStyle" xfId="321"/>
    <cellStyle name="Number0DecimalStyle 2" xfId="322"/>
    <cellStyle name="Number10DecimalStyle" xfId="323"/>
    <cellStyle name="Number1DecimalStyle" xfId="324"/>
    <cellStyle name="Number2DecimalStyle" xfId="325"/>
    <cellStyle name="Number2DecimalStyle 2" xfId="326"/>
    <cellStyle name="Number3DecimalStyle" xfId="327"/>
    <cellStyle name="Number4DecimalStyle" xfId="328"/>
    <cellStyle name="Number5DecimalStyle" xfId="329"/>
    <cellStyle name="Number6DecimalStyle" xfId="330"/>
    <cellStyle name="Number7DecimalStyle" xfId="331"/>
    <cellStyle name="Number8DecimalStyle" xfId="332"/>
    <cellStyle name="Number9DecimalStyle" xfId="333"/>
    <cellStyle name="Output" xfId="334"/>
    <cellStyle name="over" xfId="335"/>
    <cellStyle name="Percent" xfId="336"/>
    <cellStyle name="percent (0)" xfId="337"/>
    <cellStyle name="Percent [0]" xfId="338"/>
    <cellStyle name="Percent [0] 2" xfId="339"/>
    <cellStyle name="Percent [00]" xfId="340"/>
    <cellStyle name="Percent [00] 2" xfId="341"/>
    <cellStyle name="Percent [2]" xfId="342"/>
    <cellStyle name="Percent 10" xfId="343"/>
    <cellStyle name="Percent 10 2" xfId="344"/>
    <cellStyle name="Percent 2" xfId="345"/>
    <cellStyle name="Percent 2 2" xfId="346"/>
    <cellStyle name="Percent 2 3" xfId="347"/>
    <cellStyle name="Percent 2 4" xfId="348"/>
    <cellStyle name="Percent 3" xfId="349"/>
    <cellStyle name="Percent 3 2" xfId="350"/>
    <cellStyle name="Percent 4" xfId="351"/>
    <cellStyle name="Percent 6" xfId="352"/>
    <cellStyle name="Percent 6 2" xfId="353"/>
    <cellStyle name="PERCENTAGE" xfId="354"/>
    <cellStyle name="posit" xfId="355"/>
    <cellStyle name="Powerpoint Style" xfId="356"/>
    <cellStyle name="PrePop Currency (0)" xfId="357"/>
    <cellStyle name="PrePop Currency (0) 2" xfId="358"/>
    <cellStyle name="PrePop Currency (2)" xfId="359"/>
    <cellStyle name="PrePop Currency (2) 2" xfId="360"/>
    <cellStyle name="PrePop Units (0)" xfId="361"/>
    <cellStyle name="PrePop Units (0) 2" xfId="362"/>
    <cellStyle name="PrePop Units (1)" xfId="363"/>
    <cellStyle name="PrePop Units (1) 2" xfId="364"/>
    <cellStyle name="PrePop Units (2)" xfId="365"/>
    <cellStyle name="PrePop Units (2) 2" xfId="366"/>
    <cellStyle name="SingleTopDoubleBott" xfId="367"/>
    <cellStyle name="Standard_A" xfId="368"/>
    <cellStyle name="Style 1" xfId="369"/>
    <cellStyle name="Style 2" xfId="370"/>
    <cellStyle name="Text Indent A" xfId="371"/>
    <cellStyle name="Text Indent B" xfId="372"/>
    <cellStyle name="Text Indent B 2" xfId="373"/>
    <cellStyle name="Text Indent C" xfId="374"/>
    <cellStyle name="Text Indent C 2" xfId="375"/>
    <cellStyle name="TextStyle" xfId="376"/>
    <cellStyle name="Tickmark" xfId="377"/>
    <cellStyle name="TimStyle" xfId="378"/>
    <cellStyle name="Title" xfId="379"/>
    <cellStyle name="Total" xfId="380"/>
    <cellStyle name="Total 2" xfId="381"/>
    <cellStyle name="Total 3" xfId="382"/>
    <cellStyle name="Total 4" xfId="383"/>
    <cellStyle name="Underline" xfId="384"/>
    <cellStyle name="UnderlineDouble" xfId="385"/>
    <cellStyle name="Währung [0]_RESULTS" xfId="386"/>
    <cellStyle name="Währung_RESULTS" xfId="387"/>
    <cellStyle name="Warning Text" xfId="388"/>
    <cellStyle name="표준_BINV" xfId="389"/>
    <cellStyle name="標準_99B-05PE_IC2" xfId="3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dcb.com/about/investor-rela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142875</xdr:rowOff>
    </xdr:from>
    <xdr:to>
      <xdr:col>4</xdr:col>
      <xdr:colOff>2295525</xdr:colOff>
      <xdr:row>4</xdr:row>
      <xdr:rowOff>180975</xdr:rowOff>
    </xdr:to>
    <xdr:sp>
      <xdr:nvSpPr>
        <xdr:cNvPr id="1" name="Oval 1">
          <a:hlinkClick r:id="rId1"/>
        </xdr:cNvPr>
        <xdr:cNvSpPr>
          <a:spLocks/>
        </xdr:cNvSpPr>
      </xdr:nvSpPr>
      <xdr:spPr>
        <a:xfrm>
          <a:off x="885825" y="600075"/>
          <a:ext cx="4533900" cy="419100"/>
        </a:xfrm>
        <a:prstGeom prst="ellipse">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A1" sqref="A1"/>
    </sheetView>
  </sheetViews>
  <sheetFormatPr defaultColWidth="9.140625" defaultRowHeight="15"/>
  <cols>
    <col min="1" max="1" width="9.140625" style="13" customWidth="1"/>
    <col min="2" max="2" width="34.28125" style="13" bestFit="1" customWidth="1"/>
    <col min="3" max="4" width="1.7109375" style="13" customWidth="1"/>
    <col min="5" max="5" width="39.140625" style="13" bestFit="1" customWidth="1"/>
    <col min="6" max="16384" width="9.140625" style="13" customWidth="1"/>
  </cols>
  <sheetData>
    <row r="1" spans="1:5" ht="15.75" thickBot="1">
      <c r="A1" s="14"/>
      <c r="B1" s="14"/>
      <c r="C1" s="14"/>
      <c r="D1" s="14"/>
      <c r="E1" s="14"/>
    </row>
    <row r="2" spans="1:5" ht="20.25">
      <c r="A2" s="14"/>
      <c r="B2" s="129" t="s">
        <v>107</v>
      </c>
      <c r="C2" s="130"/>
      <c r="D2" s="130"/>
      <c r="E2" s="131"/>
    </row>
    <row r="3" spans="1:5" ht="15">
      <c r="A3" s="14"/>
      <c r="B3" s="139"/>
      <c r="C3" s="140"/>
      <c r="D3" s="140"/>
      <c r="E3" s="141"/>
    </row>
    <row r="4" spans="1:5" ht="15">
      <c r="A4" s="14"/>
      <c r="B4" s="132" t="s">
        <v>101</v>
      </c>
      <c r="C4" s="133"/>
      <c r="D4" s="133"/>
      <c r="E4" s="134"/>
    </row>
    <row r="5" spans="1:5" ht="15">
      <c r="A5" s="14"/>
      <c r="B5" s="135"/>
      <c r="C5" s="133"/>
      <c r="D5" s="133"/>
      <c r="E5" s="134"/>
    </row>
    <row r="6" spans="1:5" ht="15">
      <c r="A6" s="14"/>
      <c r="B6" s="135"/>
      <c r="C6" s="133"/>
      <c r="D6" s="133"/>
      <c r="E6" s="134"/>
    </row>
    <row r="7" spans="1:5" ht="15.75" thickBot="1">
      <c r="A7" s="14"/>
      <c r="B7" s="136"/>
      <c r="C7" s="137"/>
      <c r="D7" s="137"/>
      <c r="E7" s="138"/>
    </row>
    <row r="8" spans="1:5" ht="15">
      <c r="A8" s="14"/>
      <c r="B8" s="14"/>
      <c r="C8" s="14"/>
      <c r="D8" s="14"/>
      <c r="E8" s="14"/>
    </row>
    <row r="9" spans="1:5" ht="17.25">
      <c r="A9" s="14"/>
      <c r="B9" s="15" t="s">
        <v>5</v>
      </c>
      <c r="C9" s="15"/>
      <c r="D9" s="15"/>
      <c r="E9" s="15" t="s">
        <v>6</v>
      </c>
    </row>
    <row r="10" spans="1:5" ht="15">
      <c r="A10" s="14"/>
      <c r="B10" s="16" t="s">
        <v>2</v>
      </c>
      <c r="C10" s="17"/>
      <c r="D10" s="17"/>
      <c r="E10" s="16" t="s">
        <v>2</v>
      </c>
    </row>
    <row r="11" spans="1:5" ht="15">
      <c r="A11" s="14"/>
      <c r="B11" s="16" t="s">
        <v>3</v>
      </c>
      <c r="C11" s="17"/>
      <c r="D11" s="17"/>
      <c r="E11" s="16" t="s">
        <v>88</v>
      </c>
    </row>
    <row r="12" spans="1:5" ht="15">
      <c r="A12" s="14"/>
      <c r="B12" s="1"/>
      <c r="C12" s="17"/>
      <c r="D12" s="17"/>
      <c r="E12" s="1"/>
    </row>
    <row r="13" spans="1:5" ht="15">
      <c r="A13" s="14"/>
      <c r="B13" s="14"/>
      <c r="C13" s="14"/>
      <c r="D13" s="14"/>
      <c r="E13" s="16"/>
    </row>
    <row r="14" spans="1:5" ht="15">
      <c r="A14" s="14"/>
      <c r="B14" s="14"/>
      <c r="C14" s="14"/>
      <c r="D14" s="14"/>
      <c r="E14" s="14"/>
    </row>
    <row r="15" spans="1:5" ht="15">
      <c r="A15" s="14"/>
      <c r="B15" s="14"/>
      <c r="C15" s="14"/>
      <c r="D15" s="14"/>
      <c r="E15" s="14"/>
    </row>
    <row r="16" spans="1:5" ht="15">
      <c r="A16" s="14"/>
      <c r="B16" s="14"/>
      <c r="C16" s="14"/>
      <c r="D16" s="14"/>
      <c r="E16" s="14"/>
    </row>
    <row r="18" spans="1:5" ht="96.75" customHeight="1">
      <c r="A18" s="125"/>
      <c r="B18" s="142" t="s">
        <v>111</v>
      </c>
      <c r="C18" s="142"/>
      <c r="D18" s="142"/>
      <c r="E18" s="142"/>
    </row>
  </sheetData>
  <sheetProtection/>
  <mergeCells count="4">
    <mergeCell ref="B2:E2"/>
    <mergeCell ref="B4:E7"/>
    <mergeCell ref="B3:E3"/>
    <mergeCell ref="B18:E18"/>
  </mergeCells>
  <hyperlinks>
    <hyperlink ref="B10" location="'Income Statement'!A1" display="Income Statement"/>
    <hyperlink ref="B11" location="'Balance Sheet'!A1" display="Balance Sheet"/>
    <hyperlink ref="E10" location="'Historical Income Statement'!A1" display="Income Statement"/>
    <hyperlink ref="E11" location="'Historical Balance Sheet'!A1" display="Financial Operating Segment Histor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 sqref="A1"/>
    </sheetView>
  </sheetViews>
  <sheetFormatPr defaultColWidth="9.140625" defaultRowHeight="15"/>
  <cols>
    <col min="1" max="1" width="46.421875" style="49" customWidth="1"/>
    <col min="2" max="2" width="13.7109375" style="50" customWidth="1"/>
    <col min="3" max="3" width="1.7109375" style="49" customWidth="1"/>
    <col min="4" max="4" width="13.7109375" style="50" customWidth="1"/>
    <col min="5" max="5" width="11.28125" style="150" bestFit="1" customWidth="1"/>
    <col min="6" max="16384" width="9.140625" style="13" customWidth="1"/>
  </cols>
  <sheetData>
    <row r="1" spans="1:4" ht="15">
      <c r="A1" s="18" t="s">
        <v>60</v>
      </c>
      <c r="B1" s="19"/>
      <c r="C1" s="20"/>
      <c r="D1" s="19"/>
    </row>
    <row r="2" spans="1:4" ht="15">
      <c r="A2" s="18"/>
      <c r="B2" s="19"/>
      <c r="C2" s="20"/>
      <c r="D2" s="19"/>
    </row>
    <row r="3" spans="1:4" ht="15">
      <c r="A3" s="126" t="s">
        <v>97</v>
      </c>
      <c r="B3" s="13"/>
      <c r="C3" s="13"/>
      <c r="D3" s="13"/>
    </row>
    <row r="4" spans="1:4" ht="15">
      <c r="A4" s="127" t="s">
        <v>89</v>
      </c>
      <c r="B4" s="13"/>
      <c r="C4" s="13"/>
      <c r="D4" s="13"/>
    </row>
    <row r="5" spans="1:4" ht="15">
      <c r="A5" s="21"/>
      <c r="B5" s="144"/>
      <c r="C5" s="144"/>
      <c r="D5" s="144"/>
    </row>
    <row r="6" spans="1:4" ht="15">
      <c r="A6" s="23"/>
      <c r="B6" s="145"/>
      <c r="C6" s="145"/>
      <c r="D6" s="145"/>
    </row>
    <row r="7" spans="1:4" ht="15">
      <c r="A7" s="23"/>
      <c r="B7" s="24">
        <v>2016</v>
      </c>
      <c r="C7" s="24"/>
      <c r="D7" s="24">
        <v>2015</v>
      </c>
    </row>
    <row r="8" spans="1:4" ht="3.75" customHeight="1">
      <c r="A8" s="22"/>
      <c r="B8" s="114"/>
      <c r="C8" s="114"/>
      <c r="D8" s="114"/>
    </row>
    <row r="9" spans="1:4" ht="15">
      <c r="A9" s="36" t="s">
        <v>38</v>
      </c>
      <c r="B9" s="112">
        <v>7907603</v>
      </c>
      <c r="C9" s="37"/>
      <c r="D9" s="115">
        <v>7119968</v>
      </c>
    </row>
    <row r="10" spans="1:4" ht="15">
      <c r="A10" s="20" t="s">
        <v>39</v>
      </c>
      <c r="B10" s="113">
        <v>-2411589</v>
      </c>
      <c r="C10" s="37"/>
      <c r="D10" s="116">
        <v>-1481601</v>
      </c>
    </row>
    <row r="11" spans="1:4" ht="15">
      <c r="A11" s="18" t="s">
        <v>40</v>
      </c>
      <c r="B11" s="95">
        <f>SUM(B9:B10)</f>
        <v>5496014</v>
      </c>
      <c r="C11" s="37"/>
      <c r="D11" s="38">
        <f>SUM(D9:D10)</f>
        <v>5638367</v>
      </c>
    </row>
    <row r="12" spans="1:4" ht="3.75" customHeight="1">
      <c r="A12" s="18"/>
      <c r="B12" s="95"/>
      <c r="C12" s="37"/>
      <c r="D12" s="38"/>
    </row>
    <row r="13" spans="1:4" ht="15">
      <c r="A13" s="20" t="s">
        <v>41</v>
      </c>
      <c r="B13" s="112">
        <v>843678</v>
      </c>
      <c r="C13" s="37"/>
      <c r="D13" s="115">
        <v>677144</v>
      </c>
    </row>
    <row r="14" spans="1:4" ht="15">
      <c r="A14" s="20" t="s">
        <v>42</v>
      </c>
      <c r="B14" s="113">
        <v>-138519</v>
      </c>
      <c r="C14" s="37"/>
      <c r="D14" s="116">
        <v>-109712</v>
      </c>
    </row>
    <row r="15" spans="1:4" ht="15">
      <c r="A15" s="18" t="s">
        <v>43</v>
      </c>
      <c r="B15" s="95">
        <f>SUM(B13:B14)</f>
        <v>705159</v>
      </c>
      <c r="C15" s="37"/>
      <c r="D15" s="38">
        <f>SUM(D13:D14)</f>
        <v>567432</v>
      </c>
    </row>
    <row r="16" spans="1:4" ht="15">
      <c r="A16" s="46" t="s">
        <v>44</v>
      </c>
      <c r="B16" s="96">
        <f>B15+B11</f>
        <v>6201173</v>
      </c>
      <c r="C16" s="25"/>
      <c r="D16" s="104">
        <f>D15+D11</f>
        <v>6205799</v>
      </c>
    </row>
    <row r="17" spans="1:4" ht="15">
      <c r="A17" s="21" t="s">
        <v>45</v>
      </c>
      <c r="B17" s="95">
        <v>1472303</v>
      </c>
      <c r="C17" s="37"/>
      <c r="D17" s="38">
        <v>1437577</v>
      </c>
    </row>
    <row r="18" spans="1:5" s="39" customFormat="1" ht="15">
      <c r="A18" s="21" t="s">
        <v>46</v>
      </c>
      <c r="B18" s="97">
        <v>521853</v>
      </c>
      <c r="C18" s="37"/>
      <c r="D18" s="38">
        <v>352012</v>
      </c>
      <c r="E18" s="150"/>
    </row>
    <row r="19" spans="1:5" s="39" customFormat="1" ht="15">
      <c r="A19" s="21" t="s">
        <v>109</v>
      </c>
      <c r="B19" s="97">
        <v>15582</v>
      </c>
      <c r="C19" s="37"/>
      <c r="D19" s="38">
        <v>192</v>
      </c>
      <c r="E19" s="150"/>
    </row>
    <row r="20" spans="1:5" s="39" customFormat="1" ht="15">
      <c r="A20" s="21" t="s">
        <v>47</v>
      </c>
      <c r="B20" s="97">
        <v>0</v>
      </c>
      <c r="C20" s="37"/>
      <c r="D20" s="38">
        <v>0</v>
      </c>
      <c r="E20" s="150"/>
    </row>
    <row r="21" spans="1:4" ht="15">
      <c r="A21" s="21" t="s">
        <v>48</v>
      </c>
      <c r="B21" s="95">
        <v>284536</v>
      </c>
      <c r="C21" s="37"/>
      <c r="D21" s="38">
        <v>264906</v>
      </c>
    </row>
    <row r="22" spans="1:4" ht="15">
      <c r="A22" s="108" t="s">
        <v>0</v>
      </c>
      <c r="B22" s="109">
        <f>SUM(B16:B21)</f>
        <v>8495447</v>
      </c>
      <c r="C22" s="97"/>
      <c r="D22" s="110">
        <f>SUM(D16:D21)</f>
        <v>8260486</v>
      </c>
    </row>
    <row r="23" spans="1:4" ht="15">
      <c r="A23" s="47" t="s">
        <v>49</v>
      </c>
      <c r="B23" s="111">
        <v>-2795862</v>
      </c>
      <c r="C23" s="40"/>
      <c r="D23" s="44">
        <v>-2826938</v>
      </c>
    </row>
    <row r="24" spans="1:4" ht="15">
      <c r="A24" s="22" t="s">
        <v>50</v>
      </c>
      <c r="B24" s="98">
        <f>B22+B23</f>
        <v>5699585</v>
      </c>
      <c r="C24" s="97"/>
      <c r="D24" s="38">
        <f>D22+D23</f>
        <v>5433548</v>
      </c>
    </row>
    <row r="25" spans="1:4" ht="15">
      <c r="A25" s="21" t="s">
        <v>51</v>
      </c>
      <c r="B25" s="98">
        <v>-1520518</v>
      </c>
      <c r="C25" s="37"/>
      <c r="D25" s="38">
        <v>-501548</v>
      </c>
    </row>
    <row r="26" spans="1:4" ht="15">
      <c r="A26" s="21" t="s">
        <v>103</v>
      </c>
      <c r="B26" s="98">
        <v>7821</v>
      </c>
      <c r="C26" s="37"/>
      <c r="D26" s="38">
        <v>1302</v>
      </c>
    </row>
    <row r="27" spans="1:4" ht="15">
      <c r="A27" s="47" t="s">
        <v>53</v>
      </c>
      <c r="B27" s="111">
        <v>0</v>
      </c>
      <c r="C27" s="37"/>
      <c r="D27" s="44">
        <v>0</v>
      </c>
    </row>
    <row r="28" spans="1:4" ht="15">
      <c r="A28" s="22" t="s">
        <v>54</v>
      </c>
      <c r="B28" s="98">
        <f>SUM(B24:B27)</f>
        <v>4186888</v>
      </c>
      <c r="C28" s="97"/>
      <c r="D28" s="38">
        <f>SUM(D24:D27)</f>
        <v>4933302</v>
      </c>
    </row>
    <row r="29" spans="1:4" ht="15">
      <c r="A29" s="47" t="s">
        <v>55</v>
      </c>
      <c r="B29" s="98">
        <v>-29820</v>
      </c>
      <c r="C29" s="37"/>
      <c r="D29" s="38">
        <v>-6233</v>
      </c>
    </row>
    <row r="30" spans="1:4" ht="15.75" thickBot="1">
      <c r="A30" s="22" t="s">
        <v>102</v>
      </c>
      <c r="B30" s="94">
        <f>B28+B29</f>
        <v>4157068</v>
      </c>
      <c r="C30" s="97"/>
      <c r="D30" s="105">
        <f>D28+D29</f>
        <v>4927069</v>
      </c>
    </row>
    <row r="31" spans="1:4" ht="15">
      <c r="A31" s="48"/>
      <c r="B31" s="40"/>
      <c r="C31" s="40"/>
      <c r="D31" s="41"/>
    </row>
    <row r="32" spans="1:4" ht="15">
      <c r="A32" s="22" t="s">
        <v>57</v>
      </c>
      <c r="B32" s="37"/>
      <c r="C32" s="37"/>
      <c r="D32" s="38"/>
    </row>
    <row r="33" spans="1:4" ht="15">
      <c r="A33" s="21" t="s">
        <v>58</v>
      </c>
      <c r="B33" s="37">
        <v>4148651</v>
      </c>
      <c r="C33" s="37"/>
      <c r="D33" s="38">
        <v>4924244</v>
      </c>
    </row>
    <row r="34" spans="1:4" ht="15">
      <c r="A34" s="47" t="s">
        <v>59</v>
      </c>
      <c r="B34" s="37">
        <v>8417</v>
      </c>
      <c r="C34" s="37"/>
      <c r="D34" s="38">
        <v>2825</v>
      </c>
    </row>
    <row r="35" spans="1:4" ht="15.75" thickBot="1">
      <c r="A35" s="22" t="s">
        <v>102</v>
      </c>
      <c r="B35" s="94">
        <f>B33+B34</f>
        <v>4157068</v>
      </c>
      <c r="C35" s="97"/>
      <c r="D35" s="105">
        <f>D33+D34</f>
        <v>4927069</v>
      </c>
    </row>
    <row r="36" spans="2:4" ht="15">
      <c r="B36" s="117">
        <f>B35-B30</f>
        <v>0</v>
      </c>
      <c r="D36" s="117">
        <f>D35-D30</f>
        <v>0</v>
      </c>
    </row>
  </sheetData>
  <sheetProtection/>
  <mergeCells count="1">
    <mergeCell ref="B5:D6"/>
  </mergeCells>
  <printOptions/>
  <pageMargins left="0.7" right="0.7" top="0.75" bottom="0.75" header="0.3" footer="0.3"/>
  <pageSetup horizontalDpi="600" verticalDpi="600" orientation="portrait" scale="92" r:id="rId1"/>
  <ignoredErrors>
    <ignoredError sqref="B11:D12 B15:D16 B22:D22 C20 B24:D24 B28:D28 B30:D32 B35:D36 B27:C27" unlockedFormula="1"/>
  </ignoredErrors>
</worksheet>
</file>

<file path=xl/worksheets/sheet3.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9.140625" defaultRowHeight="15"/>
  <cols>
    <col min="1" max="1" width="55.140625" style="53" customWidth="1"/>
    <col min="2" max="2" width="14.57421875" style="54" customWidth="1"/>
    <col min="3" max="3" width="1.7109375" style="53" customWidth="1"/>
    <col min="4" max="4" width="14.421875" style="54" customWidth="1"/>
    <col min="5" max="5" width="2.7109375" style="0" customWidth="1"/>
    <col min="6" max="6" width="10.57421875" style="0" bestFit="1" customWidth="1"/>
    <col min="7" max="7" width="14.140625" style="99" bestFit="1" customWidth="1"/>
  </cols>
  <sheetData>
    <row r="1" spans="1:6" ht="15">
      <c r="A1" s="79" t="s">
        <v>60</v>
      </c>
      <c r="B1" s="19"/>
      <c r="C1" s="80"/>
      <c r="D1" s="19"/>
      <c r="E1" s="27"/>
      <c r="F1" s="14"/>
    </row>
    <row r="2" spans="1:6" ht="15">
      <c r="A2" s="79"/>
      <c r="B2" s="19"/>
      <c r="C2" s="80"/>
      <c r="D2" s="19"/>
      <c r="E2" s="27"/>
      <c r="F2" s="14"/>
    </row>
    <row r="3" spans="1:6" ht="15">
      <c r="A3" s="143" t="s">
        <v>98</v>
      </c>
      <c r="B3" s="143"/>
      <c r="C3" s="143"/>
      <c r="D3" s="143"/>
      <c r="E3" s="27"/>
      <c r="F3" s="14"/>
    </row>
    <row r="4" spans="1:7" s="1" customFormat="1" ht="15">
      <c r="A4" s="143" t="s">
        <v>89</v>
      </c>
      <c r="B4" s="143"/>
      <c r="C4" s="143"/>
      <c r="D4" s="143"/>
      <c r="E4" s="27"/>
      <c r="F4" s="14"/>
      <c r="G4" s="100"/>
    </row>
    <row r="5" spans="1:7" s="1" customFormat="1" ht="15">
      <c r="A5" s="81"/>
      <c r="B5" s="19"/>
      <c r="C5" s="80"/>
      <c r="D5" s="19"/>
      <c r="E5" s="27"/>
      <c r="F5" s="14"/>
      <c r="G5" s="99"/>
    </row>
    <row r="6" spans="1:6" ht="22.5">
      <c r="A6" s="82"/>
      <c r="B6" s="28" t="s">
        <v>108</v>
      </c>
      <c r="C6" s="28"/>
      <c r="D6" s="28" t="s">
        <v>99</v>
      </c>
      <c r="E6" s="29"/>
      <c r="F6" s="14"/>
    </row>
    <row r="7" spans="1:6" ht="15">
      <c r="A7" s="83" t="s">
        <v>1</v>
      </c>
      <c r="B7" s="30"/>
      <c r="C7" s="84"/>
      <c r="D7" s="30"/>
      <c r="E7" s="27"/>
      <c r="F7" s="14"/>
    </row>
    <row r="8" spans="1:6" ht="15" customHeight="1">
      <c r="A8" s="70" t="s">
        <v>90</v>
      </c>
      <c r="B8" s="101">
        <v>19261902</v>
      </c>
      <c r="C8" s="85"/>
      <c r="D8" s="38">
        <v>20180277</v>
      </c>
      <c r="E8" s="27"/>
      <c r="F8" s="14"/>
    </row>
    <row r="9" spans="1:6" ht="15" customHeight="1">
      <c r="A9" s="70" t="s">
        <v>96</v>
      </c>
      <c r="B9" s="101">
        <f>24663615+1524806</f>
        <v>26188421</v>
      </c>
      <c r="C9" s="86"/>
      <c r="D9" s="38">
        <v>26638198</v>
      </c>
      <c r="F9" s="124"/>
    </row>
    <row r="10" spans="1:6" ht="15" customHeight="1">
      <c r="A10" s="53" t="s">
        <v>63</v>
      </c>
      <c r="B10" s="101">
        <v>418758</v>
      </c>
      <c r="C10" s="86"/>
      <c r="D10" s="38">
        <v>62261</v>
      </c>
      <c r="E10" s="31"/>
      <c r="F10" s="14"/>
    </row>
    <row r="11" spans="1:6" ht="15" customHeight="1">
      <c r="A11" s="53" t="s">
        <v>64</v>
      </c>
      <c r="B11" s="101">
        <v>3971789</v>
      </c>
      <c r="C11" s="86"/>
      <c r="D11" s="38">
        <v>4001908</v>
      </c>
      <c r="E11" s="31"/>
      <c r="F11" s="14"/>
    </row>
    <row r="12" spans="1:6" ht="15" customHeight="1">
      <c r="A12" s="53" t="s">
        <v>65</v>
      </c>
      <c r="B12" s="101">
        <v>33059466</v>
      </c>
      <c r="C12" s="87"/>
      <c r="D12" s="38">
        <v>20863607</v>
      </c>
      <c r="E12" s="31"/>
      <c r="F12" s="14"/>
    </row>
    <row r="13" spans="1:6" ht="15" customHeight="1">
      <c r="A13" s="53" t="s">
        <v>66</v>
      </c>
      <c r="B13" s="101">
        <v>158457695</v>
      </c>
      <c r="C13" s="87"/>
      <c r="D13" s="38">
        <v>146250462</v>
      </c>
      <c r="E13" s="31"/>
      <c r="F13" s="14"/>
    </row>
    <row r="14" spans="1:6" ht="15" customHeight="1">
      <c r="A14" s="53" t="s">
        <v>67</v>
      </c>
      <c r="B14" s="101">
        <v>204977</v>
      </c>
      <c r="C14" s="87"/>
      <c r="D14" s="38">
        <v>197156</v>
      </c>
      <c r="E14" s="31"/>
      <c r="F14" s="14"/>
    </row>
    <row r="15" spans="1:6" ht="15" customHeight="1">
      <c r="A15" s="53" t="s">
        <v>68</v>
      </c>
      <c r="B15" s="101">
        <v>659776</v>
      </c>
      <c r="C15" s="86"/>
      <c r="D15" s="38">
        <v>647647</v>
      </c>
      <c r="E15" s="31"/>
      <c r="F15" s="14"/>
    </row>
    <row r="16" spans="1:6" ht="15" customHeight="1">
      <c r="A16" s="53" t="s">
        <v>69</v>
      </c>
      <c r="B16" s="101">
        <v>15120988</v>
      </c>
      <c r="C16" s="87"/>
      <c r="D16" s="38">
        <v>8571640</v>
      </c>
      <c r="E16" s="31"/>
      <c r="F16" s="14"/>
    </row>
    <row r="17" spans="1:6" ht="15" customHeight="1">
      <c r="A17" s="53" t="s">
        <v>70</v>
      </c>
      <c r="B17" s="101">
        <v>926685</v>
      </c>
      <c r="C17" s="87"/>
      <c r="D17" s="38">
        <v>835145</v>
      </c>
      <c r="E17" s="31"/>
      <c r="F17" s="14"/>
    </row>
    <row r="18" spans="1:6" ht="15" customHeight="1">
      <c r="A18" s="72" t="s">
        <v>71</v>
      </c>
      <c r="B18" s="101">
        <v>18800</v>
      </c>
      <c r="C18" s="87"/>
      <c r="D18" s="44">
        <v>18800</v>
      </c>
      <c r="E18" s="31"/>
      <c r="F18" s="14"/>
    </row>
    <row r="19" spans="1:6" ht="15" customHeight="1" thickBot="1">
      <c r="A19" s="73" t="s">
        <v>72</v>
      </c>
      <c r="B19" s="43">
        <f>SUM(B8:B18)</f>
        <v>258289257</v>
      </c>
      <c r="C19" s="87"/>
      <c r="D19" s="45">
        <f>SUM(D8:D18)</f>
        <v>228267101</v>
      </c>
      <c r="E19" s="31"/>
      <c r="F19" s="14"/>
    </row>
    <row r="20" spans="1:6" ht="15" customHeight="1">
      <c r="A20" s="73"/>
      <c r="B20" s="88"/>
      <c r="C20" s="87"/>
      <c r="D20" s="37"/>
      <c r="E20" s="31"/>
      <c r="F20" s="14"/>
    </row>
    <row r="21" spans="1:6" ht="15" customHeight="1">
      <c r="A21" s="73" t="s">
        <v>73</v>
      </c>
      <c r="B21" s="88"/>
      <c r="C21" s="88"/>
      <c r="D21" s="88"/>
      <c r="E21" s="31"/>
      <c r="F21" s="14"/>
    </row>
    <row r="22" spans="1:6" ht="15" customHeight="1">
      <c r="A22" s="53" t="s">
        <v>93</v>
      </c>
      <c r="B22" s="101">
        <v>0</v>
      </c>
      <c r="C22" s="85"/>
      <c r="D22" s="38">
        <v>0</v>
      </c>
      <c r="E22" s="31"/>
      <c r="F22" s="14"/>
    </row>
    <row r="23" spans="1:6" ht="15" customHeight="1">
      <c r="A23" s="53" t="s">
        <v>74</v>
      </c>
      <c r="B23" s="101">
        <v>3842714</v>
      </c>
      <c r="C23" s="85"/>
      <c r="D23" s="38">
        <v>1691793</v>
      </c>
      <c r="E23" s="31"/>
      <c r="F23" s="14"/>
    </row>
    <row r="24" spans="1:6" ht="15" customHeight="1">
      <c r="A24" s="53" t="s">
        <v>64</v>
      </c>
      <c r="B24" s="101">
        <v>4792529</v>
      </c>
      <c r="C24" s="85"/>
      <c r="D24" s="38">
        <v>4741180</v>
      </c>
      <c r="E24" s="31"/>
      <c r="F24" s="14"/>
    </row>
    <row r="25" spans="1:6" ht="15" customHeight="1">
      <c r="A25" s="53" t="s">
        <v>91</v>
      </c>
      <c r="B25" s="101">
        <v>155442207</v>
      </c>
      <c r="C25" s="85"/>
      <c r="D25" s="38">
        <v>143526296</v>
      </c>
      <c r="E25" s="31"/>
      <c r="F25" s="14"/>
    </row>
    <row r="26" spans="1:6" ht="15" customHeight="1">
      <c r="A26" s="53" t="s">
        <v>75</v>
      </c>
      <c r="B26" s="101">
        <v>8728533</v>
      </c>
      <c r="C26" s="85"/>
      <c r="D26" s="38">
        <v>5700064</v>
      </c>
      <c r="E26" s="31"/>
      <c r="F26" s="14"/>
    </row>
    <row r="27" spans="1:7" ht="15" customHeight="1">
      <c r="A27" s="53" t="s">
        <v>76</v>
      </c>
      <c r="B27" s="101">
        <v>0</v>
      </c>
      <c r="C27" s="85"/>
      <c r="D27" s="38">
        <v>0</v>
      </c>
      <c r="E27" s="31"/>
      <c r="F27" s="14"/>
      <c r="G27" s="101"/>
    </row>
    <row r="28" spans="1:6" ht="15" customHeight="1">
      <c r="A28" s="53" t="s">
        <v>94</v>
      </c>
      <c r="B28" s="101">
        <v>38015030</v>
      </c>
      <c r="C28" s="85"/>
      <c r="D28" s="38">
        <v>33471731</v>
      </c>
      <c r="E28" s="31"/>
      <c r="F28" s="14"/>
    </row>
    <row r="29" spans="1:6" ht="15" customHeight="1">
      <c r="A29" s="72" t="s">
        <v>77</v>
      </c>
      <c r="B29" s="101">
        <v>17117359</v>
      </c>
      <c r="C29" s="87"/>
      <c r="D29" s="44">
        <v>10403234</v>
      </c>
      <c r="E29" s="31"/>
      <c r="F29" s="14"/>
    </row>
    <row r="30" spans="1:6" ht="15" customHeight="1" thickBot="1">
      <c r="A30" s="73" t="s">
        <v>78</v>
      </c>
      <c r="B30" s="43">
        <f>SUM(B22:B29)</f>
        <v>227938372</v>
      </c>
      <c r="C30" s="87"/>
      <c r="D30" s="45">
        <f>SUM(D22:D29)</f>
        <v>199534298</v>
      </c>
      <c r="E30" s="31"/>
      <c r="F30" s="14"/>
    </row>
    <row r="31" spans="2:6" ht="15" customHeight="1">
      <c r="B31" s="32"/>
      <c r="C31" s="86"/>
      <c r="D31" s="33"/>
      <c r="E31" s="31"/>
      <c r="F31" s="14"/>
    </row>
    <row r="32" spans="1:6" ht="15" customHeight="1">
      <c r="A32" s="73" t="s">
        <v>79</v>
      </c>
      <c r="B32" s="37"/>
      <c r="C32" s="85"/>
      <c r="D32" s="38"/>
      <c r="E32" s="31"/>
      <c r="F32" s="14"/>
    </row>
    <row r="33" spans="1:6" ht="15" customHeight="1">
      <c r="A33" s="53" t="s">
        <v>80</v>
      </c>
      <c r="B33" s="101">
        <v>5198231</v>
      </c>
      <c r="C33" s="85"/>
      <c r="D33" s="38">
        <v>5595597</v>
      </c>
      <c r="E33" s="31"/>
      <c r="F33" s="14"/>
    </row>
    <row r="34" spans="1:6" ht="15">
      <c r="A34" s="53" t="s">
        <v>81</v>
      </c>
      <c r="B34" s="101">
        <v>2419999</v>
      </c>
      <c r="C34" s="85"/>
      <c r="D34" s="38">
        <v>3848286</v>
      </c>
      <c r="E34" s="31"/>
      <c r="F34" s="14"/>
    </row>
    <row r="35" spans="1:6" ht="15">
      <c r="A35" s="53" t="s">
        <v>82</v>
      </c>
      <c r="B35" s="101">
        <v>7437283</v>
      </c>
      <c r="C35" s="85"/>
      <c r="D35" s="38">
        <v>5656564</v>
      </c>
      <c r="E35" s="31"/>
      <c r="F35" s="14"/>
    </row>
    <row r="36" spans="1:6" ht="15">
      <c r="A36" s="53" t="s">
        <v>83</v>
      </c>
      <c r="B36" s="101">
        <v>11295372</v>
      </c>
      <c r="C36" s="85"/>
      <c r="D36" s="38">
        <v>9627315</v>
      </c>
      <c r="E36" s="31"/>
      <c r="F36" s="14"/>
    </row>
    <row r="37" spans="1:7" ht="15">
      <c r="A37" s="53" t="s">
        <v>92</v>
      </c>
      <c r="B37" s="101">
        <v>4000000</v>
      </c>
      <c r="C37" s="85"/>
      <c r="D37" s="38">
        <v>4000000</v>
      </c>
      <c r="E37" s="31"/>
      <c r="F37" s="14"/>
      <c r="G37" s="101"/>
    </row>
    <row r="38" spans="1:6" ht="15">
      <c r="A38" s="72" t="s">
        <v>84</v>
      </c>
      <c r="B38" s="42">
        <v>0</v>
      </c>
      <c r="C38" s="87"/>
      <c r="D38" s="44">
        <v>0</v>
      </c>
      <c r="E38" s="31"/>
      <c r="F38" s="14"/>
    </row>
    <row r="39" spans="1:6" ht="15">
      <c r="A39" s="73" t="s">
        <v>85</v>
      </c>
      <c r="B39" s="118">
        <f>SUM(B33:B38)</f>
        <v>30350885</v>
      </c>
      <c r="C39" s="87"/>
      <c r="D39" s="119">
        <f>SUM(D33:D38)</f>
        <v>28727762</v>
      </c>
      <c r="E39" s="31"/>
      <c r="F39" s="14"/>
    </row>
    <row r="40" spans="1:6" ht="15">
      <c r="A40" s="72" t="s">
        <v>59</v>
      </c>
      <c r="B40" s="42">
        <v>0</v>
      </c>
      <c r="C40" s="87"/>
      <c r="D40" s="44">
        <v>5041</v>
      </c>
      <c r="E40" s="31"/>
      <c r="F40" s="14"/>
    </row>
    <row r="41" spans="1:6" ht="15.75" thickBot="1">
      <c r="A41" s="73" t="s">
        <v>86</v>
      </c>
      <c r="B41" s="43">
        <f>B39+B40</f>
        <v>30350885</v>
      </c>
      <c r="C41" s="87"/>
      <c r="D41" s="45">
        <f>D39+D40</f>
        <v>28732803</v>
      </c>
      <c r="E41" s="31"/>
      <c r="F41" s="14"/>
    </row>
    <row r="42" spans="2:6" ht="15">
      <c r="B42" s="99"/>
      <c r="C42" s="85"/>
      <c r="D42" s="38"/>
      <c r="E42" s="14"/>
      <c r="F42" s="14"/>
    </row>
    <row r="43" spans="1:6" ht="15.75" thickBot="1">
      <c r="A43" s="73" t="s">
        <v>87</v>
      </c>
      <c r="B43" s="43">
        <f>B41+B30</f>
        <v>258289257</v>
      </c>
      <c r="C43" s="87"/>
      <c r="D43" s="43">
        <f>D41+D30</f>
        <v>228267101</v>
      </c>
      <c r="E43" s="14"/>
      <c r="F43" s="14"/>
    </row>
    <row r="44" spans="1:7" s="8" customFormat="1" ht="10.5">
      <c r="A44" s="88"/>
      <c r="B44" s="37"/>
      <c r="C44" s="85"/>
      <c r="D44" s="38"/>
      <c r="E44" s="26"/>
      <c r="F44" s="26"/>
      <c r="G44" s="99"/>
    </row>
    <row r="45" spans="1:6" ht="15">
      <c r="A45" s="88"/>
      <c r="B45" s="120">
        <f>B43-B19</f>
        <v>0</v>
      </c>
      <c r="C45" s="88"/>
      <c r="D45" s="120">
        <f>D43-D19</f>
        <v>0</v>
      </c>
      <c r="E45" s="14"/>
      <c r="F45" s="14"/>
    </row>
  </sheetData>
  <sheetProtection/>
  <mergeCells count="2">
    <mergeCell ref="A3:D3"/>
    <mergeCell ref="A4:D4"/>
  </mergeCells>
  <printOptions/>
  <pageMargins left="0.7" right="0.7" top="0.75" bottom="0.75" header="0.3" footer="0.3"/>
  <pageSetup horizontalDpi="600" verticalDpi="600" orientation="landscape" r:id="rId1"/>
  <ignoredErrors>
    <ignoredError sqref="C19:C21 C27 C23:C25 C26 C29 C28 C42:C43 C22 C39 C30 C40 C41 C33:C37 C38 C31:C32 B30 B31:B32 D31:D32 B39 D38 D33:D37 B41 D41 D40 D30 D39 B19 D19 B43 D43 B45:D45" unlockedFormula="1"/>
  </ignoredErrors>
</worksheet>
</file>

<file path=xl/worksheets/sheet4.xml><?xml version="1.0" encoding="utf-8"?>
<worksheet xmlns="http://schemas.openxmlformats.org/spreadsheetml/2006/main" xmlns:r="http://schemas.openxmlformats.org/officeDocument/2006/relationships">
  <dimension ref="A1:AK39"/>
  <sheetViews>
    <sheetView zoomScale="114" zoomScaleNormal="114"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5" customHeight="1"/>
  <cols>
    <col min="1" max="1" width="49.140625" style="76" customWidth="1"/>
    <col min="2" max="6" width="13.421875" style="76" customWidth="1"/>
    <col min="7" max="7" width="12.140625" style="76" customWidth="1"/>
    <col min="8" max="17" width="12.140625" style="3" bestFit="1" customWidth="1"/>
    <col min="18" max="18" width="12.7109375" style="3" bestFit="1" customWidth="1"/>
    <col min="19" max="27" width="12.140625" style="3" bestFit="1" customWidth="1"/>
    <col min="28" max="28" width="13.140625" style="3" bestFit="1" customWidth="1"/>
    <col min="29" max="29" width="12.140625" style="3" bestFit="1" customWidth="1"/>
    <col min="30" max="30" width="13.140625" style="3" bestFit="1" customWidth="1"/>
    <col min="31" max="32" width="12.140625" style="3" bestFit="1" customWidth="1"/>
    <col min="33" max="34" width="13.140625" style="3" bestFit="1" customWidth="1"/>
    <col min="35" max="37" width="12.140625" style="3" bestFit="1" customWidth="1"/>
    <col min="38" max="16384" width="9.140625" style="3" customWidth="1"/>
  </cols>
  <sheetData>
    <row r="1" spans="1:7" ht="15" customHeight="1">
      <c r="A1" s="75" t="s">
        <v>60</v>
      </c>
      <c r="B1" s="75"/>
      <c r="C1" s="75"/>
      <c r="D1" s="75"/>
      <c r="E1" s="75"/>
      <c r="F1" s="75"/>
      <c r="G1" s="4" t="s">
        <v>4</v>
      </c>
    </row>
    <row r="2" spans="1:7" ht="15" customHeight="1">
      <c r="A2" s="75" t="s">
        <v>61</v>
      </c>
      <c r="B2" s="75"/>
      <c r="C2" s="75"/>
      <c r="D2" s="75"/>
      <c r="E2" s="75"/>
      <c r="F2" s="75"/>
      <c r="G2" s="3"/>
    </row>
    <row r="3" spans="1:37" ht="15" customHeight="1">
      <c r="A3" s="76" t="s">
        <v>89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8:37" ht="15" customHeight="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5" customHeight="1">
      <c r="A5" s="146"/>
      <c r="B5" s="55" t="s">
        <v>110</v>
      </c>
      <c r="C5" s="55" t="s">
        <v>106</v>
      </c>
      <c r="D5" s="55" t="s">
        <v>105</v>
      </c>
      <c r="E5" s="55" t="s">
        <v>104</v>
      </c>
      <c r="F5" s="55" t="s">
        <v>100</v>
      </c>
      <c r="G5" s="55" t="s">
        <v>95</v>
      </c>
      <c r="H5" s="55" t="s">
        <v>7</v>
      </c>
      <c r="I5" s="55" t="s">
        <v>8</v>
      </c>
      <c r="J5" s="55" t="s">
        <v>9</v>
      </c>
      <c r="K5" s="55" t="s">
        <v>10</v>
      </c>
      <c r="L5" s="55" t="s">
        <v>11</v>
      </c>
      <c r="M5" s="55" t="s">
        <v>12</v>
      </c>
      <c r="N5" s="90" t="s">
        <v>13</v>
      </c>
      <c r="O5" s="55" t="s">
        <v>14</v>
      </c>
      <c r="P5" s="55" t="s">
        <v>15</v>
      </c>
      <c r="Q5" s="55" t="s">
        <v>16</v>
      </c>
      <c r="R5" s="55" t="s">
        <v>17</v>
      </c>
      <c r="S5" s="55" t="s">
        <v>18</v>
      </c>
      <c r="T5" s="55" t="s">
        <v>19</v>
      </c>
      <c r="U5" s="55" t="s">
        <v>20</v>
      </c>
      <c r="V5" s="55" t="s">
        <v>21</v>
      </c>
      <c r="W5" s="55" t="s">
        <v>22</v>
      </c>
      <c r="X5" s="55" t="s">
        <v>23</v>
      </c>
      <c r="Y5" s="55" t="s">
        <v>24</v>
      </c>
      <c r="Z5" s="55" t="s">
        <v>25</v>
      </c>
      <c r="AA5" s="55" t="s">
        <v>26</v>
      </c>
      <c r="AB5" s="55" t="s">
        <v>27</v>
      </c>
      <c r="AC5" s="55" t="s">
        <v>28</v>
      </c>
      <c r="AD5" s="55" t="s">
        <v>29</v>
      </c>
      <c r="AE5" s="55" t="s">
        <v>30</v>
      </c>
      <c r="AF5" s="55" t="s">
        <v>31</v>
      </c>
      <c r="AG5" s="55" t="s">
        <v>32</v>
      </c>
      <c r="AH5" s="55" t="s">
        <v>33</v>
      </c>
      <c r="AI5" s="55" t="s">
        <v>34</v>
      </c>
      <c r="AJ5" s="55" t="s">
        <v>35</v>
      </c>
      <c r="AK5" s="55" t="s">
        <v>36</v>
      </c>
    </row>
    <row r="6" spans="1:37" ht="15" customHeight="1">
      <c r="A6" s="146"/>
      <c r="B6" s="55" t="s">
        <v>37</v>
      </c>
      <c r="C6" s="55" t="s">
        <v>37</v>
      </c>
      <c r="D6" s="55" t="s">
        <v>37</v>
      </c>
      <c r="E6" s="55" t="s">
        <v>37</v>
      </c>
      <c r="F6" s="55" t="s">
        <v>37</v>
      </c>
      <c r="G6" s="55" t="s">
        <v>37</v>
      </c>
      <c r="H6" s="55" t="s">
        <v>37</v>
      </c>
      <c r="I6" s="55" t="s">
        <v>37</v>
      </c>
      <c r="J6" s="55" t="s">
        <v>37</v>
      </c>
      <c r="K6" s="55" t="s">
        <v>37</v>
      </c>
      <c r="L6" s="55" t="s">
        <v>37</v>
      </c>
      <c r="M6" s="55" t="s">
        <v>37</v>
      </c>
      <c r="N6" s="55" t="s">
        <v>37</v>
      </c>
      <c r="O6" s="55" t="s">
        <v>37</v>
      </c>
      <c r="P6" s="55" t="s">
        <v>37</v>
      </c>
      <c r="Q6" s="55" t="s">
        <v>37</v>
      </c>
      <c r="R6" s="55" t="s">
        <v>37</v>
      </c>
      <c r="S6" s="55" t="s">
        <v>37</v>
      </c>
      <c r="T6" s="55" t="s">
        <v>37</v>
      </c>
      <c r="U6" s="55" t="s">
        <v>37</v>
      </c>
      <c r="V6" s="55" t="s">
        <v>37</v>
      </c>
      <c r="W6" s="55" t="s">
        <v>37</v>
      </c>
      <c r="X6" s="55" t="s">
        <v>37</v>
      </c>
      <c r="Y6" s="55" t="s">
        <v>37</v>
      </c>
      <c r="Z6" s="55" t="s">
        <v>37</v>
      </c>
      <c r="AA6" s="55" t="s">
        <v>37</v>
      </c>
      <c r="AB6" s="55" t="s">
        <v>37</v>
      </c>
      <c r="AC6" s="55" t="s">
        <v>37</v>
      </c>
      <c r="AD6" s="55" t="s">
        <v>37</v>
      </c>
      <c r="AE6" s="55" t="s">
        <v>37</v>
      </c>
      <c r="AF6" s="55" t="s">
        <v>37</v>
      </c>
      <c r="AG6" s="55" t="s">
        <v>37</v>
      </c>
      <c r="AH6" s="55" t="s">
        <v>37</v>
      </c>
      <c r="AI6" s="55" t="s">
        <v>37</v>
      </c>
      <c r="AJ6" s="55" t="s">
        <v>37</v>
      </c>
      <c r="AK6" s="55" t="s">
        <v>37</v>
      </c>
    </row>
    <row r="7" spans="1:37" ht="15" customHeight="1">
      <c r="A7" s="56"/>
      <c r="B7" s="128"/>
      <c r="C7" s="121"/>
      <c r="D7" s="107"/>
      <c r="E7" s="106"/>
      <c r="F7" s="93"/>
      <c r="G7" s="92"/>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1:37" ht="15" customHeight="1">
      <c r="A8" s="56" t="s">
        <v>38</v>
      </c>
      <c r="B8" s="122">
        <v>2093119</v>
      </c>
      <c r="C8" s="102">
        <v>1975113</v>
      </c>
      <c r="D8" s="102">
        <v>1924999</v>
      </c>
      <c r="E8" s="102">
        <v>1914372</v>
      </c>
      <c r="F8" s="102">
        <v>1767697</v>
      </c>
      <c r="G8" s="92">
        <v>1763441</v>
      </c>
      <c r="H8" s="58">
        <v>1754476</v>
      </c>
      <c r="I8" s="58">
        <v>1834354</v>
      </c>
      <c r="J8" s="58">
        <v>1585807</v>
      </c>
      <c r="K8" s="58">
        <v>1582181</v>
      </c>
      <c r="L8" s="58">
        <v>1610823</v>
      </c>
      <c r="M8" s="58">
        <v>1589144</v>
      </c>
      <c r="N8" s="58">
        <v>1547093</v>
      </c>
      <c r="O8" s="58">
        <v>1596545</v>
      </c>
      <c r="P8" s="58">
        <v>1718485</v>
      </c>
      <c r="Q8" s="58">
        <v>1657834</v>
      </c>
      <c r="R8" s="58">
        <v>1776947</v>
      </c>
      <c r="S8" s="58">
        <v>1888887</v>
      </c>
      <c r="T8" s="58">
        <v>1965222</v>
      </c>
      <c r="U8" s="58">
        <v>1838624</v>
      </c>
      <c r="V8" s="58">
        <v>1899735</v>
      </c>
      <c r="W8" s="58">
        <v>1874579</v>
      </c>
      <c r="X8" s="58">
        <v>1757163</v>
      </c>
      <c r="Y8" s="58">
        <v>1816196</v>
      </c>
      <c r="Z8" s="58">
        <v>1945212</v>
      </c>
      <c r="AA8" s="58">
        <v>1857241</v>
      </c>
      <c r="AB8" s="58">
        <v>1725159</v>
      </c>
      <c r="AC8" s="58">
        <v>1631282</v>
      </c>
      <c r="AD8" s="58">
        <v>1620244</v>
      </c>
      <c r="AE8" s="58">
        <v>1702620</v>
      </c>
      <c r="AF8" s="58">
        <v>1730788.6351824156</v>
      </c>
      <c r="AG8" s="58">
        <v>1791223.3648175844</v>
      </c>
      <c r="AH8" s="58">
        <v>1792414</v>
      </c>
      <c r="AI8" s="58">
        <v>1514719</v>
      </c>
      <c r="AJ8" s="58">
        <v>1282856</v>
      </c>
      <c r="AK8" s="58">
        <v>1355921</v>
      </c>
    </row>
    <row r="9" spans="1:37" ht="15" customHeight="1">
      <c r="A9" s="56" t="s">
        <v>39</v>
      </c>
      <c r="B9" s="122">
        <v>-721843</v>
      </c>
      <c r="C9" s="102">
        <v>-628464</v>
      </c>
      <c r="D9" s="102">
        <v>-569381</v>
      </c>
      <c r="E9" s="102">
        <v>-491901</v>
      </c>
      <c r="F9" s="102">
        <v>-446178</v>
      </c>
      <c r="G9" s="92">
        <v>-360574</v>
      </c>
      <c r="H9" s="58">
        <v>-350640</v>
      </c>
      <c r="I9" s="58">
        <v>-324209</v>
      </c>
      <c r="J9" s="58">
        <v>-317720</v>
      </c>
      <c r="K9" s="58">
        <v>-309052</v>
      </c>
      <c r="L9" s="58">
        <v>-328915</v>
      </c>
      <c r="M9" s="58">
        <v>-333096</v>
      </c>
      <c r="N9" s="58">
        <v>-335748</v>
      </c>
      <c r="O9" s="58">
        <v>-352180</v>
      </c>
      <c r="P9" s="58">
        <v>-372332</v>
      </c>
      <c r="Q9" s="58">
        <v>-491345</v>
      </c>
      <c r="R9" s="58">
        <v>-569086</v>
      </c>
      <c r="S9" s="58">
        <v>-575764</v>
      </c>
      <c r="T9" s="58">
        <v>-595775</v>
      </c>
      <c r="U9" s="58">
        <v>-615745</v>
      </c>
      <c r="V9" s="58">
        <v>-560426</v>
      </c>
      <c r="W9" s="58">
        <v>-575921</v>
      </c>
      <c r="X9" s="58">
        <v>-767208</v>
      </c>
      <c r="Y9" s="58">
        <v>-901999</v>
      </c>
      <c r="Z9" s="58">
        <v>-920202</v>
      </c>
      <c r="AA9" s="58">
        <v>-983383</v>
      </c>
      <c r="AB9" s="58">
        <v>-833626</v>
      </c>
      <c r="AC9" s="58">
        <v>-770750</v>
      </c>
      <c r="AD9" s="58">
        <v>-763448</v>
      </c>
      <c r="AE9" s="58">
        <v>-857836</v>
      </c>
      <c r="AF9" s="58">
        <v>-814615</v>
      </c>
      <c r="AG9" s="58">
        <v>-1055805</v>
      </c>
      <c r="AH9" s="58">
        <v>-1071581.3377819993</v>
      </c>
      <c r="AI9" s="58">
        <v>-863216</v>
      </c>
      <c r="AJ9" s="58">
        <v>-652938.662218001</v>
      </c>
      <c r="AK9" s="58">
        <v>-849698</v>
      </c>
    </row>
    <row r="10" spans="1:37" s="2" customFormat="1" ht="15" customHeight="1">
      <c r="A10" s="59" t="s">
        <v>40</v>
      </c>
      <c r="B10" s="148">
        <f>SUM(B8:B9)</f>
        <v>1371276</v>
      </c>
      <c r="C10" s="59">
        <f>SUM(C8:C9)</f>
        <v>1346649</v>
      </c>
      <c r="D10" s="59">
        <f>SUM(D8:D9)</f>
        <v>1355618</v>
      </c>
      <c r="E10" s="59">
        <f>SUM(E8:E9)</f>
        <v>1422471</v>
      </c>
      <c r="F10" s="59">
        <f>SUM(F8:F9)</f>
        <v>1321519</v>
      </c>
      <c r="G10" s="59">
        <f aca="true" t="shared" si="0" ref="G10:AK10">SUM(G8:G9)</f>
        <v>1402867</v>
      </c>
      <c r="H10" s="60">
        <f t="shared" si="0"/>
        <v>1403836</v>
      </c>
      <c r="I10" s="60">
        <f t="shared" si="0"/>
        <v>1510145</v>
      </c>
      <c r="J10" s="60">
        <f t="shared" si="0"/>
        <v>1268087</v>
      </c>
      <c r="K10" s="60">
        <f t="shared" si="0"/>
        <v>1273129</v>
      </c>
      <c r="L10" s="60">
        <f t="shared" si="0"/>
        <v>1281908</v>
      </c>
      <c r="M10" s="60">
        <f t="shared" si="0"/>
        <v>1256048</v>
      </c>
      <c r="N10" s="60">
        <f t="shared" si="0"/>
        <v>1211345</v>
      </c>
      <c r="O10" s="60">
        <f t="shared" si="0"/>
        <v>1244365</v>
      </c>
      <c r="P10" s="60">
        <f t="shared" si="0"/>
        <v>1346153</v>
      </c>
      <c r="Q10" s="60">
        <f t="shared" si="0"/>
        <v>1166489</v>
      </c>
      <c r="R10" s="60">
        <f t="shared" si="0"/>
        <v>1207861</v>
      </c>
      <c r="S10" s="60">
        <f t="shared" si="0"/>
        <v>1313123</v>
      </c>
      <c r="T10" s="60">
        <f t="shared" si="0"/>
        <v>1369447</v>
      </c>
      <c r="U10" s="60">
        <f t="shared" si="0"/>
        <v>1222879</v>
      </c>
      <c r="V10" s="60">
        <f t="shared" si="0"/>
        <v>1339309</v>
      </c>
      <c r="W10" s="60">
        <f t="shared" si="0"/>
        <v>1298658</v>
      </c>
      <c r="X10" s="60">
        <f t="shared" si="0"/>
        <v>989955</v>
      </c>
      <c r="Y10" s="60">
        <f t="shared" si="0"/>
        <v>914197</v>
      </c>
      <c r="Z10" s="60">
        <f t="shared" si="0"/>
        <v>1025010</v>
      </c>
      <c r="AA10" s="60">
        <f t="shared" si="0"/>
        <v>873858</v>
      </c>
      <c r="AB10" s="60">
        <f t="shared" si="0"/>
        <v>891533</v>
      </c>
      <c r="AC10" s="60">
        <f t="shared" si="0"/>
        <v>860532</v>
      </c>
      <c r="AD10" s="60">
        <f t="shared" si="0"/>
        <v>856796</v>
      </c>
      <c r="AE10" s="60">
        <f t="shared" si="0"/>
        <v>844784</v>
      </c>
      <c r="AF10" s="60">
        <f t="shared" si="0"/>
        <v>916173.6351824156</v>
      </c>
      <c r="AG10" s="60">
        <f t="shared" si="0"/>
        <v>735418.3648175844</v>
      </c>
      <c r="AH10" s="60">
        <f t="shared" si="0"/>
        <v>720832.6622180007</v>
      </c>
      <c r="AI10" s="60">
        <f t="shared" si="0"/>
        <v>651503</v>
      </c>
      <c r="AJ10" s="60">
        <f t="shared" si="0"/>
        <v>629917.337781999</v>
      </c>
      <c r="AK10" s="60">
        <f t="shared" si="0"/>
        <v>506223</v>
      </c>
    </row>
    <row r="11" spans="1:37" ht="15" customHeight="1">
      <c r="A11" s="56" t="s">
        <v>41</v>
      </c>
      <c r="B11" s="122">
        <v>234668</v>
      </c>
      <c r="C11" s="102">
        <v>220187</v>
      </c>
      <c r="D11" s="102">
        <v>205403</v>
      </c>
      <c r="E11" s="102">
        <v>183420</v>
      </c>
      <c r="F11" s="102">
        <v>181892</v>
      </c>
      <c r="G11" s="92">
        <v>170897</v>
      </c>
      <c r="H11" s="58">
        <v>167157</v>
      </c>
      <c r="I11" s="58">
        <v>157198</v>
      </c>
      <c r="J11" s="58">
        <v>151312</v>
      </c>
      <c r="K11" s="58">
        <v>154933</v>
      </c>
      <c r="L11" s="58">
        <v>159811</v>
      </c>
      <c r="M11" s="58">
        <v>151377</v>
      </c>
      <c r="N11" s="58">
        <v>159719</v>
      </c>
      <c r="O11" s="58">
        <v>152413</v>
      </c>
      <c r="P11" s="58">
        <v>146835</v>
      </c>
      <c r="Q11" s="58">
        <v>137851</v>
      </c>
      <c r="R11" s="58">
        <v>105386</v>
      </c>
      <c r="S11" s="58">
        <v>87130</v>
      </c>
      <c r="T11" s="58">
        <v>76874</v>
      </c>
      <c r="U11" s="58">
        <v>84655</v>
      </c>
      <c r="V11" s="58">
        <v>91349</v>
      </c>
      <c r="W11" s="58">
        <v>93954</v>
      </c>
      <c r="X11" s="58">
        <v>88346</v>
      </c>
      <c r="Y11" s="58">
        <v>77424</v>
      </c>
      <c r="Z11" s="58">
        <v>70616</v>
      </c>
      <c r="AA11" s="58">
        <v>60414</v>
      </c>
      <c r="AB11" s="58">
        <v>46458</v>
      </c>
      <c r="AC11" s="58">
        <v>40053</v>
      </c>
      <c r="AD11" s="58">
        <v>38108</v>
      </c>
      <c r="AE11" s="58">
        <v>14839</v>
      </c>
      <c r="AF11" s="58">
        <v>0</v>
      </c>
      <c r="AG11" s="58">
        <v>0</v>
      </c>
      <c r="AH11" s="58">
        <v>0</v>
      </c>
      <c r="AI11" s="58">
        <v>0</v>
      </c>
      <c r="AJ11" s="58">
        <v>0</v>
      </c>
      <c r="AK11" s="58">
        <v>0</v>
      </c>
    </row>
    <row r="12" spans="1:37" ht="15" customHeight="1">
      <c r="A12" s="56" t="s">
        <v>42</v>
      </c>
      <c r="B12" s="122">
        <v>-32481</v>
      </c>
      <c r="C12" s="102">
        <v>-38494</v>
      </c>
      <c r="D12" s="102">
        <v>-34588</v>
      </c>
      <c r="E12" s="102">
        <v>-32956</v>
      </c>
      <c r="F12" s="102">
        <v>-26936</v>
      </c>
      <c r="G12" s="92">
        <v>-28272</v>
      </c>
      <c r="H12" s="58">
        <v>-27937</v>
      </c>
      <c r="I12" s="58">
        <v>-26567</v>
      </c>
      <c r="J12" s="58">
        <v>-27442</v>
      </c>
      <c r="K12" s="58">
        <v>-28099</v>
      </c>
      <c r="L12" s="58">
        <v>-29376</v>
      </c>
      <c r="M12" s="58">
        <v>-27179</v>
      </c>
      <c r="N12" s="58">
        <v>-27924</v>
      </c>
      <c r="O12" s="58">
        <v>-30432</v>
      </c>
      <c r="P12" s="58">
        <v>-32344</v>
      </c>
      <c r="Q12" s="58">
        <v>-45288</v>
      </c>
      <c r="R12" s="58">
        <v>-50976</v>
      </c>
      <c r="S12" s="58">
        <v>-60023</v>
      </c>
      <c r="T12" s="58">
        <v>-72288</v>
      </c>
      <c r="U12" s="58">
        <v>-76837</v>
      </c>
      <c r="V12" s="58">
        <v>-44866</v>
      </c>
      <c r="W12" s="58">
        <v>-57634</v>
      </c>
      <c r="X12" s="58">
        <v>-42652</v>
      </c>
      <c r="Y12" s="58">
        <v>-65941</v>
      </c>
      <c r="Z12" s="58">
        <v>-62077</v>
      </c>
      <c r="AA12" s="58">
        <v>-57234</v>
      </c>
      <c r="AB12" s="58">
        <v>-38066</v>
      </c>
      <c r="AC12" s="58">
        <v>-28892</v>
      </c>
      <c r="AD12" s="58">
        <v>-36676</v>
      </c>
      <c r="AE12" s="58">
        <v>-36265</v>
      </c>
      <c r="AF12" s="58">
        <v>-30005.9015</v>
      </c>
      <c r="AG12" s="58">
        <v>-27029.0985</v>
      </c>
      <c r="AH12" s="58">
        <v>-27090</v>
      </c>
      <c r="AI12" s="58">
        <v>-775</v>
      </c>
      <c r="AJ12" s="58">
        <v>0</v>
      </c>
      <c r="AK12" s="58">
        <v>0</v>
      </c>
    </row>
    <row r="13" spans="1:37" s="2" customFormat="1" ht="15" customHeight="1">
      <c r="A13" s="59" t="s">
        <v>43</v>
      </c>
      <c r="B13" s="148">
        <f>SUM(B11:B12)</f>
        <v>202187</v>
      </c>
      <c r="C13" s="59">
        <f>SUM(C11:C12)</f>
        <v>181693</v>
      </c>
      <c r="D13" s="59">
        <f>SUM(D11:D12)</f>
        <v>170815</v>
      </c>
      <c r="E13" s="59">
        <f>SUM(E11:E12)</f>
        <v>150464</v>
      </c>
      <c r="F13" s="59">
        <f>SUM(F11:F12)</f>
        <v>154956</v>
      </c>
      <c r="G13" s="59">
        <f aca="true" t="shared" si="1" ref="G13:AK13">SUM(G11:G12)</f>
        <v>142625</v>
      </c>
      <c r="H13" s="60">
        <f t="shared" si="1"/>
        <v>139220</v>
      </c>
      <c r="I13" s="60">
        <f t="shared" si="1"/>
        <v>130631</v>
      </c>
      <c r="J13" s="60">
        <f t="shared" si="1"/>
        <v>123870</v>
      </c>
      <c r="K13" s="60">
        <f t="shared" si="1"/>
        <v>126834</v>
      </c>
      <c r="L13" s="60">
        <f t="shared" si="1"/>
        <v>130435</v>
      </c>
      <c r="M13" s="60">
        <f t="shared" si="1"/>
        <v>124198</v>
      </c>
      <c r="N13" s="60">
        <f t="shared" si="1"/>
        <v>131795</v>
      </c>
      <c r="O13" s="60">
        <f t="shared" si="1"/>
        <v>121981</v>
      </c>
      <c r="P13" s="60">
        <f t="shared" si="1"/>
        <v>114491</v>
      </c>
      <c r="Q13" s="60">
        <f t="shared" si="1"/>
        <v>92563</v>
      </c>
      <c r="R13" s="60">
        <f t="shared" si="1"/>
        <v>54410</v>
      </c>
      <c r="S13" s="60">
        <f t="shared" si="1"/>
        <v>27107</v>
      </c>
      <c r="T13" s="60">
        <f t="shared" si="1"/>
        <v>4586</v>
      </c>
      <c r="U13" s="60">
        <f t="shared" si="1"/>
        <v>7818</v>
      </c>
      <c r="V13" s="60">
        <f t="shared" si="1"/>
        <v>46483</v>
      </c>
      <c r="W13" s="60">
        <f t="shared" si="1"/>
        <v>36320</v>
      </c>
      <c r="X13" s="60">
        <f t="shared" si="1"/>
        <v>45694</v>
      </c>
      <c r="Y13" s="60">
        <f t="shared" si="1"/>
        <v>11483</v>
      </c>
      <c r="Z13" s="60">
        <f t="shared" si="1"/>
        <v>8539</v>
      </c>
      <c r="AA13" s="60">
        <f t="shared" si="1"/>
        <v>3180</v>
      </c>
      <c r="AB13" s="60">
        <f t="shared" si="1"/>
        <v>8392</v>
      </c>
      <c r="AC13" s="60">
        <f t="shared" si="1"/>
        <v>11161</v>
      </c>
      <c r="AD13" s="60">
        <f t="shared" si="1"/>
        <v>1432</v>
      </c>
      <c r="AE13" s="60">
        <f t="shared" si="1"/>
        <v>-21426</v>
      </c>
      <c r="AF13" s="60">
        <f t="shared" si="1"/>
        <v>-30005.9015</v>
      </c>
      <c r="AG13" s="60">
        <f t="shared" si="1"/>
        <v>-27029.0985</v>
      </c>
      <c r="AH13" s="60">
        <f t="shared" si="1"/>
        <v>-27090</v>
      </c>
      <c r="AI13" s="60">
        <f t="shared" si="1"/>
        <v>-775</v>
      </c>
      <c r="AJ13" s="60">
        <f t="shared" si="1"/>
        <v>0</v>
      </c>
      <c r="AK13" s="60">
        <f t="shared" si="1"/>
        <v>0</v>
      </c>
    </row>
    <row r="14" spans="1:37" s="2" customFormat="1" ht="15" customHeight="1">
      <c r="A14" s="59" t="s">
        <v>44</v>
      </c>
      <c r="B14" s="148">
        <f>B10+B13</f>
        <v>1573463</v>
      </c>
      <c r="C14" s="59">
        <f>C10+C13</f>
        <v>1528342</v>
      </c>
      <c r="D14" s="59">
        <f>D10+D13</f>
        <v>1526433</v>
      </c>
      <c r="E14" s="59">
        <f>E10+E13</f>
        <v>1572935</v>
      </c>
      <c r="F14" s="59">
        <f>F10+F13</f>
        <v>1476475</v>
      </c>
      <c r="G14" s="59">
        <f aca="true" t="shared" si="2" ref="G14:AK14">G10+G13</f>
        <v>1545492</v>
      </c>
      <c r="H14" s="60">
        <f t="shared" si="2"/>
        <v>1543056</v>
      </c>
      <c r="I14" s="60">
        <f t="shared" si="2"/>
        <v>1640776</v>
      </c>
      <c r="J14" s="60">
        <f t="shared" si="2"/>
        <v>1391957</v>
      </c>
      <c r="K14" s="60">
        <f t="shared" si="2"/>
        <v>1399963</v>
      </c>
      <c r="L14" s="60">
        <f t="shared" si="2"/>
        <v>1412343</v>
      </c>
      <c r="M14" s="60">
        <f t="shared" si="2"/>
        <v>1380246</v>
      </c>
      <c r="N14" s="60">
        <f t="shared" si="2"/>
        <v>1343140</v>
      </c>
      <c r="O14" s="60">
        <f t="shared" si="2"/>
        <v>1366346</v>
      </c>
      <c r="P14" s="60">
        <f t="shared" si="2"/>
        <v>1460644</v>
      </c>
      <c r="Q14" s="60">
        <f t="shared" si="2"/>
        <v>1259052</v>
      </c>
      <c r="R14" s="60">
        <f t="shared" si="2"/>
        <v>1262271</v>
      </c>
      <c r="S14" s="60">
        <f t="shared" si="2"/>
        <v>1340230</v>
      </c>
      <c r="T14" s="60">
        <f t="shared" si="2"/>
        <v>1374033</v>
      </c>
      <c r="U14" s="60">
        <f t="shared" si="2"/>
        <v>1230697</v>
      </c>
      <c r="V14" s="60">
        <f t="shared" si="2"/>
        <v>1385792</v>
      </c>
      <c r="W14" s="60">
        <f t="shared" si="2"/>
        <v>1334978</v>
      </c>
      <c r="X14" s="60">
        <f t="shared" si="2"/>
        <v>1035649</v>
      </c>
      <c r="Y14" s="60">
        <f t="shared" si="2"/>
        <v>925680</v>
      </c>
      <c r="Z14" s="60">
        <f t="shared" si="2"/>
        <v>1033549</v>
      </c>
      <c r="AA14" s="60">
        <f t="shared" si="2"/>
        <v>877038</v>
      </c>
      <c r="AB14" s="60">
        <f t="shared" si="2"/>
        <v>899925</v>
      </c>
      <c r="AC14" s="60">
        <f t="shared" si="2"/>
        <v>871693</v>
      </c>
      <c r="AD14" s="60">
        <f t="shared" si="2"/>
        <v>858228</v>
      </c>
      <c r="AE14" s="60">
        <f t="shared" si="2"/>
        <v>823358</v>
      </c>
      <c r="AF14" s="60">
        <f t="shared" si="2"/>
        <v>886167.7336824156</v>
      </c>
      <c r="AG14" s="60">
        <f t="shared" si="2"/>
        <v>708389.2663175844</v>
      </c>
      <c r="AH14" s="60">
        <f t="shared" si="2"/>
        <v>693742.6622180007</v>
      </c>
      <c r="AI14" s="60">
        <f t="shared" si="2"/>
        <v>650728</v>
      </c>
      <c r="AJ14" s="60">
        <f t="shared" si="2"/>
        <v>629917.337781999</v>
      </c>
      <c r="AK14" s="60">
        <f t="shared" si="2"/>
        <v>506223</v>
      </c>
    </row>
    <row r="15" spans="1:37" ht="15" customHeight="1">
      <c r="A15" s="56" t="s">
        <v>45</v>
      </c>
      <c r="B15" s="122">
        <v>379806</v>
      </c>
      <c r="C15" s="102">
        <v>358524</v>
      </c>
      <c r="D15" s="102">
        <v>375542</v>
      </c>
      <c r="E15" s="102">
        <v>358431</v>
      </c>
      <c r="F15" s="102">
        <v>385412</v>
      </c>
      <c r="G15" s="92">
        <v>334610</v>
      </c>
      <c r="H15" s="58">
        <v>342553</v>
      </c>
      <c r="I15" s="58">
        <v>375002</v>
      </c>
      <c r="J15" s="58">
        <v>347358</v>
      </c>
      <c r="K15" s="58">
        <v>306440</v>
      </c>
      <c r="L15" s="58">
        <v>304400</v>
      </c>
      <c r="M15" s="58">
        <v>284750</v>
      </c>
      <c r="N15" s="58">
        <v>242022</v>
      </c>
      <c r="O15" s="58">
        <v>276670</v>
      </c>
      <c r="P15" s="58">
        <v>258951</v>
      </c>
      <c r="Q15" s="58">
        <v>214893</v>
      </c>
      <c r="R15" s="58">
        <v>214212</v>
      </c>
      <c r="S15" s="58">
        <v>211287</v>
      </c>
      <c r="T15" s="58">
        <v>267742</v>
      </c>
      <c r="U15" s="58">
        <v>246794</v>
      </c>
      <c r="V15" s="58">
        <v>182794</v>
      </c>
      <c r="W15" s="58">
        <v>205820</v>
      </c>
      <c r="X15" s="58">
        <v>246987</v>
      </c>
      <c r="Y15" s="58">
        <v>262556</v>
      </c>
      <c r="Z15" s="58">
        <v>254193</v>
      </c>
      <c r="AA15" s="58">
        <v>286789</v>
      </c>
      <c r="AB15" s="58">
        <v>205584</v>
      </c>
      <c r="AC15" s="58">
        <v>209687</v>
      </c>
      <c r="AD15" s="58">
        <v>236861.2228254457</v>
      </c>
      <c r="AE15" s="58">
        <v>252666.3612809321</v>
      </c>
      <c r="AF15" s="58">
        <v>292127.51507</v>
      </c>
      <c r="AG15" s="58">
        <v>203968.74002314798</v>
      </c>
      <c r="AH15" s="58">
        <v>235166</v>
      </c>
      <c r="AI15" s="58">
        <v>237086</v>
      </c>
      <c r="AJ15" s="58">
        <v>247285</v>
      </c>
      <c r="AK15" s="58">
        <v>262557</v>
      </c>
    </row>
    <row r="16" spans="1:37" ht="15" customHeight="1">
      <c r="A16" s="56" t="s">
        <v>46</v>
      </c>
      <c r="B16" s="122">
        <v>139569</v>
      </c>
      <c r="C16" s="102">
        <v>80746</v>
      </c>
      <c r="D16" s="102">
        <v>179695</v>
      </c>
      <c r="E16" s="102">
        <v>121843</v>
      </c>
      <c r="F16" s="102">
        <v>91387</v>
      </c>
      <c r="G16" s="92">
        <v>68123</v>
      </c>
      <c r="H16" s="58">
        <v>69643</v>
      </c>
      <c r="I16" s="58">
        <v>122859</v>
      </c>
      <c r="J16" s="58">
        <v>72628</v>
      </c>
      <c r="K16" s="58">
        <v>81986</v>
      </c>
      <c r="L16" s="58">
        <v>77805</v>
      </c>
      <c r="M16" s="58">
        <v>174569</v>
      </c>
      <c r="N16" s="58">
        <v>128061</v>
      </c>
      <c r="O16" s="58">
        <v>110692</v>
      </c>
      <c r="P16" s="58">
        <v>172769</v>
      </c>
      <c r="Q16" s="58">
        <v>125871</v>
      </c>
      <c r="R16" s="58">
        <v>53322</v>
      </c>
      <c r="S16" s="58">
        <v>87437</v>
      </c>
      <c r="T16" s="58">
        <v>29966</v>
      </c>
      <c r="U16" s="58">
        <v>131961</v>
      </c>
      <c r="V16" s="58">
        <v>12238</v>
      </c>
      <c r="W16" s="58">
        <v>116099</v>
      </c>
      <c r="X16" s="58">
        <v>104663</v>
      </c>
      <c r="Y16" s="58">
        <v>101769</v>
      </c>
      <c r="Z16" s="58">
        <v>117177</v>
      </c>
      <c r="AA16" s="58">
        <v>145247</v>
      </c>
      <c r="AB16" s="58">
        <v>18143</v>
      </c>
      <c r="AC16" s="58">
        <v>27717</v>
      </c>
      <c r="AD16" s="58">
        <v>79426.83298</v>
      </c>
      <c r="AE16" s="58">
        <v>64119</v>
      </c>
      <c r="AF16" s="58">
        <v>62288</v>
      </c>
      <c r="AG16" s="58">
        <v>15848.16702</v>
      </c>
      <c r="AH16" s="58">
        <v>125795</v>
      </c>
      <c r="AI16" s="58">
        <v>84111</v>
      </c>
      <c r="AJ16" s="58">
        <v>138595</v>
      </c>
      <c r="AK16" s="58">
        <v>139637</v>
      </c>
    </row>
    <row r="17" spans="1:37" ht="15" customHeight="1">
      <c r="A17" s="56" t="s">
        <v>109</v>
      </c>
      <c r="B17" s="122">
        <v>15582</v>
      </c>
      <c r="C17" s="102">
        <v>0</v>
      </c>
      <c r="D17" s="102">
        <v>0</v>
      </c>
      <c r="E17" s="102">
        <v>0</v>
      </c>
      <c r="F17" s="102">
        <v>192</v>
      </c>
      <c r="G17" s="58">
        <v>0</v>
      </c>
      <c r="H17" s="58">
        <v>0</v>
      </c>
      <c r="I17" s="58">
        <v>0</v>
      </c>
      <c r="J17" s="58">
        <v>22330</v>
      </c>
      <c r="K17" s="58">
        <v>0</v>
      </c>
      <c r="L17" s="58">
        <v>0</v>
      </c>
      <c r="M17" s="58">
        <v>0</v>
      </c>
      <c r="N17" s="58">
        <v>0</v>
      </c>
      <c r="O17" s="58">
        <v>0</v>
      </c>
      <c r="P17" s="58">
        <v>0</v>
      </c>
      <c r="Q17" s="58">
        <v>0</v>
      </c>
      <c r="R17" s="58">
        <v>-28836</v>
      </c>
      <c r="S17" s="58">
        <v>0</v>
      </c>
      <c r="T17" s="58">
        <v>0</v>
      </c>
      <c r="U17" s="58">
        <v>0</v>
      </c>
      <c r="V17" s="58">
        <v>-11900</v>
      </c>
      <c r="W17" s="58">
        <v>0</v>
      </c>
      <c r="X17" s="58">
        <v>0</v>
      </c>
      <c r="Y17" s="58">
        <v>0</v>
      </c>
      <c r="Z17" s="58">
        <v>-81412</v>
      </c>
      <c r="AA17" s="58">
        <v>0</v>
      </c>
      <c r="AB17" s="58">
        <v>-35000</v>
      </c>
      <c r="AC17" s="58">
        <v>0</v>
      </c>
      <c r="AD17" s="58">
        <v>-33000</v>
      </c>
      <c r="AE17" s="58">
        <v>0</v>
      </c>
      <c r="AF17" s="58">
        <v>-50000</v>
      </c>
      <c r="AG17" s="58">
        <v>0</v>
      </c>
      <c r="AH17" s="58">
        <v>0</v>
      </c>
      <c r="AI17" s="58">
        <v>0</v>
      </c>
      <c r="AJ17" s="58">
        <v>178148</v>
      </c>
      <c r="AK17" s="58">
        <v>0</v>
      </c>
    </row>
    <row r="18" spans="1:37" ht="15" customHeight="1">
      <c r="A18" s="56" t="s">
        <v>47</v>
      </c>
      <c r="B18" s="122">
        <v>0</v>
      </c>
      <c r="C18" s="102">
        <v>0</v>
      </c>
      <c r="D18" s="102">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-992</v>
      </c>
      <c r="AA18" s="58">
        <v>0</v>
      </c>
      <c r="AB18" s="58">
        <v>0</v>
      </c>
      <c r="AC18" s="58">
        <v>0</v>
      </c>
      <c r="AD18" s="58">
        <v>0</v>
      </c>
      <c r="AE18" s="58">
        <v>0</v>
      </c>
      <c r="AF18" s="58">
        <v>0</v>
      </c>
      <c r="AG18" s="58">
        <v>0</v>
      </c>
      <c r="AH18" s="58">
        <v>0</v>
      </c>
      <c r="AI18" s="58">
        <v>0</v>
      </c>
      <c r="AJ18" s="58">
        <v>0</v>
      </c>
      <c r="AK18" s="58">
        <v>0</v>
      </c>
    </row>
    <row r="19" spans="1:37" ht="15" customHeight="1">
      <c r="A19" s="56" t="s">
        <v>48</v>
      </c>
      <c r="B19" s="122">
        <v>62653</v>
      </c>
      <c r="C19" s="102">
        <v>101946</v>
      </c>
      <c r="D19" s="102">
        <v>61457</v>
      </c>
      <c r="E19" s="102">
        <v>58480</v>
      </c>
      <c r="F19" s="102">
        <f>62424+45</f>
        <v>62469</v>
      </c>
      <c r="G19" s="92">
        <v>62760</v>
      </c>
      <c r="H19" s="58">
        <f>86117</f>
        <v>86117</v>
      </c>
      <c r="I19" s="58">
        <v>53560</v>
      </c>
      <c r="J19" s="58">
        <v>50401</v>
      </c>
      <c r="K19" s="58">
        <v>81329</v>
      </c>
      <c r="L19" s="58">
        <v>79810</v>
      </c>
      <c r="M19" s="58">
        <v>61083</v>
      </c>
      <c r="N19" s="58">
        <v>50299</v>
      </c>
      <c r="O19" s="58">
        <v>66923</v>
      </c>
      <c r="P19" s="58">
        <v>99017</v>
      </c>
      <c r="Q19" s="58">
        <v>144269</v>
      </c>
      <c r="R19" s="58">
        <v>41050</v>
      </c>
      <c r="S19" s="58">
        <v>32520</v>
      </c>
      <c r="T19" s="58">
        <v>55157</v>
      </c>
      <c r="U19" s="58">
        <v>45305</v>
      </c>
      <c r="V19" s="58">
        <v>53690</v>
      </c>
      <c r="W19" s="58">
        <v>42052</v>
      </c>
      <c r="X19" s="58">
        <v>34555</v>
      </c>
      <c r="Y19" s="58">
        <v>35990</v>
      </c>
      <c r="Z19" s="58">
        <v>38442</v>
      </c>
      <c r="AA19" s="58">
        <v>43509</v>
      </c>
      <c r="AB19" s="58">
        <v>35629</v>
      </c>
      <c r="AC19" s="58">
        <v>52688</v>
      </c>
      <c r="AD19" s="58">
        <v>30546.91506</v>
      </c>
      <c r="AE19" s="58">
        <v>30574</v>
      </c>
      <c r="AF19" s="58">
        <v>40853</v>
      </c>
      <c r="AG19" s="58">
        <v>57221.08494</v>
      </c>
      <c r="AH19" s="58">
        <v>23310</v>
      </c>
      <c r="AI19" s="58">
        <v>25961</v>
      </c>
      <c r="AJ19" s="58">
        <v>27879</v>
      </c>
      <c r="AK19" s="58">
        <v>12601</v>
      </c>
    </row>
    <row r="20" spans="1:37" s="2" customFormat="1" ht="15" customHeight="1">
      <c r="A20" s="59" t="s">
        <v>0</v>
      </c>
      <c r="B20" s="148">
        <f aca="true" t="shared" si="3" ref="B20:I20">SUM(B14:B19)</f>
        <v>2171073</v>
      </c>
      <c r="C20" s="59">
        <f t="shared" si="3"/>
        <v>2069558</v>
      </c>
      <c r="D20" s="59">
        <f t="shared" si="3"/>
        <v>2143127</v>
      </c>
      <c r="E20" s="59">
        <f t="shared" si="3"/>
        <v>2111689</v>
      </c>
      <c r="F20" s="59">
        <f t="shared" si="3"/>
        <v>2015935</v>
      </c>
      <c r="G20" s="59">
        <f t="shared" si="3"/>
        <v>2010985</v>
      </c>
      <c r="H20" s="60">
        <f t="shared" si="3"/>
        <v>2041369</v>
      </c>
      <c r="I20" s="60">
        <f t="shared" si="3"/>
        <v>2192197</v>
      </c>
      <c r="J20" s="60">
        <f aca="true" t="shared" si="4" ref="J20:AK20">SUM(J14:J19)</f>
        <v>1884674</v>
      </c>
      <c r="K20" s="60">
        <f t="shared" si="4"/>
        <v>1869718</v>
      </c>
      <c r="L20" s="60">
        <f t="shared" si="4"/>
        <v>1874358</v>
      </c>
      <c r="M20" s="60">
        <f t="shared" si="4"/>
        <v>1900648</v>
      </c>
      <c r="N20" s="60">
        <f t="shared" si="4"/>
        <v>1763522</v>
      </c>
      <c r="O20" s="60">
        <f t="shared" si="4"/>
        <v>1820631</v>
      </c>
      <c r="P20" s="60">
        <f t="shared" si="4"/>
        <v>1991381</v>
      </c>
      <c r="Q20" s="60">
        <f t="shared" si="4"/>
        <v>1744085</v>
      </c>
      <c r="R20" s="60">
        <f t="shared" si="4"/>
        <v>1542019</v>
      </c>
      <c r="S20" s="60">
        <f t="shared" si="4"/>
        <v>1671474</v>
      </c>
      <c r="T20" s="60">
        <f t="shared" si="4"/>
        <v>1726898</v>
      </c>
      <c r="U20" s="60">
        <f t="shared" si="4"/>
        <v>1654757</v>
      </c>
      <c r="V20" s="60">
        <f t="shared" si="4"/>
        <v>1622614</v>
      </c>
      <c r="W20" s="60">
        <f t="shared" si="4"/>
        <v>1698949</v>
      </c>
      <c r="X20" s="60">
        <f t="shared" si="4"/>
        <v>1421854</v>
      </c>
      <c r="Y20" s="60">
        <f t="shared" si="4"/>
        <v>1325995</v>
      </c>
      <c r="Z20" s="60">
        <f t="shared" si="4"/>
        <v>1360957</v>
      </c>
      <c r="AA20" s="60">
        <f t="shared" si="4"/>
        <v>1352583</v>
      </c>
      <c r="AB20" s="60">
        <f t="shared" si="4"/>
        <v>1124281</v>
      </c>
      <c r="AC20" s="60">
        <f t="shared" si="4"/>
        <v>1161785</v>
      </c>
      <c r="AD20" s="60">
        <f t="shared" si="4"/>
        <v>1172062.9708654457</v>
      </c>
      <c r="AE20" s="60">
        <f t="shared" si="4"/>
        <v>1170717.361280932</v>
      </c>
      <c r="AF20" s="60">
        <f t="shared" si="4"/>
        <v>1231436.2487524156</v>
      </c>
      <c r="AG20" s="60">
        <f t="shared" si="4"/>
        <v>985427.2583007325</v>
      </c>
      <c r="AH20" s="60">
        <f t="shared" si="4"/>
        <v>1078013.6622180007</v>
      </c>
      <c r="AI20" s="60">
        <f t="shared" si="4"/>
        <v>997886</v>
      </c>
      <c r="AJ20" s="60">
        <f t="shared" si="4"/>
        <v>1221824.337781999</v>
      </c>
      <c r="AK20" s="60">
        <f t="shared" si="4"/>
        <v>921018</v>
      </c>
    </row>
    <row r="21" spans="1:37" ht="15" customHeight="1">
      <c r="A21" s="106" t="s">
        <v>49</v>
      </c>
      <c r="B21" s="122">
        <v>-728503</v>
      </c>
      <c r="C21" s="102">
        <v>-663298</v>
      </c>
      <c r="D21" s="102">
        <v>-666058</v>
      </c>
      <c r="E21" s="102">
        <v>-738003</v>
      </c>
      <c r="F21" s="102">
        <v>-715396</v>
      </c>
      <c r="G21" s="106">
        <v>-739869</v>
      </c>
      <c r="H21" s="58">
        <v>-671542</v>
      </c>
      <c r="I21" s="58">
        <v>-700131</v>
      </c>
      <c r="J21" s="58">
        <v>-709015</v>
      </c>
      <c r="K21" s="58">
        <v>-648238</v>
      </c>
      <c r="L21" s="58">
        <v>-580898</v>
      </c>
      <c r="M21" s="58">
        <v>-624909</v>
      </c>
      <c r="N21" s="58">
        <v>-684400</v>
      </c>
      <c r="O21" s="58">
        <v>-590902</v>
      </c>
      <c r="P21" s="58">
        <v>-565492</v>
      </c>
      <c r="Q21" s="58">
        <v>-517392</v>
      </c>
      <c r="R21" s="58">
        <v>-509921</v>
      </c>
      <c r="S21" s="58">
        <v>-516479.4919122944</v>
      </c>
      <c r="T21" s="58">
        <v>-537189.5080877056</v>
      </c>
      <c r="U21" s="58">
        <v>-505674</v>
      </c>
      <c r="V21" s="58">
        <v>-547882</v>
      </c>
      <c r="W21" s="58">
        <v>-528256</v>
      </c>
      <c r="X21" s="58">
        <v>-560009</v>
      </c>
      <c r="Y21" s="58">
        <v>-427078</v>
      </c>
      <c r="Z21" s="58">
        <v>-378785</v>
      </c>
      <c r="AA21" s="58">
        <v>-469932</v>
      </c>
      <c r="AB21" s="58">
        <v>-438861</v>
      </c>
      <c r="AC21" s="58">
        <v>-361404</v>
      </c>
      <c r="AD21" s="58">
        <v>-374689</v>
      </c>
      <c r="AE21" s="58">
        <v>-388666</v>
      </c>
      <c r="AF21" s="58">
        <v>-400791.02920602297</v>
      </c>
      <c r="AG21" s="58">
        <v>-375253.97079397703</v>
      </c>
      <c r="AH21" s="58">
        <v>-481372</v>
      </c>
      <c r="AI21" s="58">
        <v>-377125</v>
      </c>
      <c r="AJ21" s="58">
        <v>-345321</v>
      </c>
      <c r="AK21" s="58">
        <v>-321343</v>
      </c>
    </row>
    <row r="22" spans="1:37" s="2" customFormat="1" ht="15" customHeight="1">
      <c r="A22" s="59" t="s">
        <v>50</v>
      </c>
      <c r="B22" s="148">
        <f>B20+B21</f>
        <v>1442570</v>
      </c>
      <c r="C22" s="59">
        <f>C20+C21</f>
        <v>1406260</v>
      </c>
      <c r="D22" s="59">
        <f>D20+D21</f>
        <v>1477069</v>
      </c>
      <c r="E22" s="59">
        <f>E20+E21</f>
        <v>1373686</v>
      </c>
      <c r="F22" s="59">
        <f>F20+F21</f>
        <v>1300539</v>
      </c>
      <c r="G22" s="59">
        <f aca="true" t="shared" si="5" ref="G22:AK22">G20+G21</f>
        <v>1271116</v>
      </c>
      <c r="H22" s="60">
        <f t="shared" si="5"/>
        <v>1369827</v>
      </c>
      <c r="I22" s="60">
        <f t="shared" si="5"/>
        <v>1492066</v>
      </c>
      <c r="J22" s="60">
        <f t="shared" si="5"/>
        <v>1175659</v>
      </c>
      <c r="K22" s="60">
        <f t="shared" si="5"/>
        <v>1221480</v>
      </c>
      <c r="L22" s="60">
        <f t="shared" si="5"/>
        <v>1293460</v>
      </c>
      <c r="M22" s="60">
        <f t="shared" si="5"/>
        <v>1275739</v>
      </c>
      <c r="N22" s="60">
        <f t="shared" si="5"/>
        <v>1079122</v>
      </c>
      <c r="O22" s="60">
        <f t="shared" si="5"/>
        <v>1229729</v>
      </c>
      <c r="P22" s="60">
        <f t="shared" si="5"/>
        <v>1425889</v>
      </c>
      <c r="Q22" s="60">
        <f t="shared" si="5"/>
        <v>1226693</v>
      </c>
      <c r="R22" s="60">
        <f t="shared" si="5"/>
        <v>1032098</v>
      </c>
      <c r="S22" s="60">
        <f t="shared" si="5"/>
        <v>1154994.5080877056</v>
      </c>
      <c r="T22" s="60">
        <f t="shared" si="5"/>
        <v>1189708.4919122944</v>
      </c>
      <c r="U22" s="60">
        <f t="shared" si="5"/>
        <v>1149083</v>
      </c>
      <c r="V22" s="60">
        <f t="shared" si="5"/>
        <v>1074732</v>
      </c>
      <c r="W22" s="60">
        <f t="shared" si="5"/>
        <v>1170693</v>
      </c>
      <c r="X22" s="60">
        <f t="shared" si="5"/>
        <v>861845</v>
      </c>
      <c r="Y22" s="60">
        <f t="shared" si="5"/>
        <v>898917</v>
      </c>
      <c r="Z22" s="60">
        <f t="shared" si="5"/>
        <v>982172</v>
      </c>
      <c r="AA22" s="60">
        <f t="shared" si="5"/>
        <v>882651</v>
      </c>
      <c r="AB22" s="60">
        <f t="shared" si="5"/>
        <v>685420</v>
      </c>
      <c r="AC22" s="60">
        <f t="shared" si="5"/>
        <v>800381</v>
      </c>
      <c r="AD22" s="60">
        <f t="shared" si="5"/>
        <v>797373.9708654457</v>
      </c>
      <c r="AE22" s="60">
        <f t="shared" si="5"/>
        <v>782051.3612809321</v>
      </c>
      <c r="AF22" s="60">
        <f t="shared" si="5"/>
        <v>830645.2195463927</v>
      </c>
      <c r="AG22" s="60">
        <f t="shared" si="5"/>
        <v>610173.2875067554</v>
      </c>
      <c r="AH22" s="60">
        <f t="shared" si="5"/>
        <v>596641.6622180007</v>
      </c>
      <c r="AI22" s="60">
        <f t="shared" si="5"/>
        <v>620761</v>
      </c>
      <c r="AJ22" s="60">
        <f t="shared" si="5"/>
        <v>876503.337781999</v>
      </c>
      <c r="AK22" s="60">
        <f t="shared" si="5"/>
        <v>599675</v>
      </c>
    </row>
    <row r="23" spans="1:37" ht="15" customHeight="1">
      <c r="A23" s="56" t="s">
        <v>51</v>
      </c>
      <c r="B23" s="122">
        <v>-437058</v>
      </c>
      <c r="C23" s="102">
        <v>-380431</v>
      </c>
      <c r="D23" s="102">
        <v>-350848</v>
      </c>
      <c r="E23" s="102">
        <v>-352181</v>
      </c>
      <c r="F23" s="102">
        <v>-110306</v>
      </c>
      <c r="G23" s="92">
        <v>-66034</v>
      </c>
      <c r="H23" s="58">
        <v>-83940</v>
      </c>
      <c r="I23" s="58">
        <v>-241268</v>
      </c>
      <c r="J23" s="58">
        <v>-153780</v>
      </c>
      <c r="K23" s="58">
        <v>-201437</v>
      </c>
      <c r="L23" s="58">
        <v>-233464</v>
      </c>
      <c r="M23" s="58">
        <v>-173566</v>
      </c>
      <c r="N23" s="58">
        <v>-197768</v>
      </c>
      <c r="O23" s="58">
        <v>-308030</v>
      </c>
      <c r="P23" s="58">
        <v>-506821</v>
      </c>
      <c r="Q23" s="58">
        <v>-321679</v>
      </c>
      <c r="R23" s="58">
        <v>-402020</v>
      </c>
      <c r="S23" s="58">
        <v>-528974</v>
      </c>
      <c r="T23" s="58">
        <v>-492024</v>
      </c>
      <c r="U23" s="58">
        <v>-286701</v>
      </c>
      <c r="V23" s="58">
        <v>-550034</v>
      </c>
      <c r="W23" s="58">
        <v>-513861</v>
      </c>
      <c r="X23" s="58">
        <v>-934790</v>
      </c>
      <c r="Y23" s="58">
        <v>-399143</v>
      </c>
      <c r="Z23" s="58">
        <v>-646949</v>
      </c>
      <c r="AA23" s="58">
        <v>-655887</v>
      </c>
      <c r="AB23" s="58">
        <v>-1302911</v>
      </c>
      <c r="AC23" s="58">
        <v>-681324</v>
      </c>
      <c r="AD23" s="58">
        <v>-2052172</v>
      </c>
      <c r="AE23" s="58">
        <v>-810711</v>
      </c>
      <c r="AF23" s="58">
        <v>-612699</v>
      </c>
      <c r="AG23" s="58">
        <v>-277392</v>
      </c>
      <c r="AH23" s="58">
        <v>-887690</v>
      </c>
      <c r="AI23" s="58">
        <v>-312485</v>
      </c>
      <c r="AJ23" s="58">
        <v>-218709</v>
      </c>
      <c r="AK23" s="58">
        <v>-79263</v>
      </c>
    </row>
    <row r="24" spans="1:37" ht="15" customHeight="1">
      <c r="A24" s="56" t="s">
        <v>52</v>
      </c>
      <c r="B24" s="122">
        <v>2403</v>
      </c>
      <c r="C24" s="102">
        <v>1726</v>
      </c>
      <c r="D24" s="102">
        <v>1975</v>
      </c>
      <c r="E24" s="102">
        <v>1717</v>
      </c>
      <c r="F24" s="102">
        <f>1302-G24-H24</f>
        <v>1257</v>
      </c>
      <c r="G24" s="92">
        <v>56</v>
      </c>
      <c r="H24" s="58">
        <v>-11</v>
      </c>
      <c r="I24" s="58">
        <v>0</v>
      </c>
      <c r="J24" s="58">
        <v>0</v>
      </c>
      <c r="K24" s="58">
        <v>0</v>
      </c>
      <c r="L24" s="58">
        <v>0</v>
      </c>
      <c r="M24" s="58">
        <v>0</v>
      </c>
      <c r="N24" s="58">
        <v>0</v>
      </c>
      <c r="O24" s="58">
        <v>0</v>
      </c>
      <c r="P24" s="58">
        <v>0</v>
      </c>
      <c r="Q24" s="58">
        <v>0</v>
      </c>
      <c r="R24" s="58">
        <v>0</v>
      </c>
      <c r="S24" s="58">
        <v>0</v>
      </c>
      <c r="T24" s="58">
        <v>0</v>
      </c>
      <c r="U24" s="58">
        <v>0</v>
      </c>
      <c r="V24" s="58">
        <v>-8907</v>
      </c>
      <c r="W24" s="58">
        <v>-8285</v>
      </c>
      <c r="X24" s="58">
        <v>91474</v>
      </c>
      <c r="Y24" s="58">
        <v>84376</v>
      </c>
      <c r="Z24" s="58">
        <v>43276</v>
      </c>
      <c r="AA24" s="58">
        <v>98882</v>
      </c>
      <c r="AB24" s="58">
        <v>86106</v>
      </c>
      <c r="AC24" s="58">
        <v>108030</v>
      </c>
      <c r="AD24" s="58">
        <v>41512</v>
      </c>
      <c r="AE24" s="58">
        <v>73244</v>
      </c>
      <c r="AF24" s="58">
        <v>86146.363</v>
      </c>
      <c r="AG24" s="58">
        <v>22259.637</v>
      </c>
      <c r="AH24" s="58">
        <v>31187</v>
      </c>
      <c r="AI24" s="58">
        <v>140370</v>
      </c>
      <c r="AJ24" s="58">
        <v>0</v>
      </c>
      <c r="AK24" s="58">
        <v>0</v>
      </c>
    </row>
    <row r="25" spans="1:37" ht="15" customHeight="1">
      <c r="A25" s="56" t="s">
        <v>53</v>
      </c>
      <c r="B25" s="122">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58">
        <v>1314315</v>
      </c>
      <c r="Y25" s="58">
        <v>0</v>
      </c>
      <c r="Z25" s="58">
        <v>0</v>
      </c>
      <c r="AA25" s="58">
        <v>0</v>
      </c>
      <c r="AB25" s="58">
        <v>0</v>
      </c>
      <c r="AC25" s="58">
        <v>0</v>
      </c>
      <c r="AD25" s="58">
        <v>0</v>
      </c>
      <c r="AE25" s="58">
        <v>0</v>
      </c>
      <c r="AF25" s="58">
        <v>0</v>
      </c>
      <c r="AG25" s="58">
        <v>0</v>
      </c>
      <c r="AH25" s="58">
        <v>0</v>
      </c>
      <c r="AI25" s="58">
        <v>0</v>
      </c>
      <c r="AJ25" s="58">
        <v>0</v>
      </c>
      <c r="AK25" s="58">
        <v>0</v>
      </c>
    </row>
    <row r="26" spans="1:37" s="2" customFormat="1" ht="15" customHeight="1">
      <c r="A26" s="59" t="s">
        <v>54</v>
      </c>
      <c r="B26" s="148">
        <f aca="true" t="shared" si="6" ref="B26:K26">B22+B23+B24+B25</f>
        <v>1007915</v>
      </c>
      <c r="C26" s="59">
        <f t="shared" si="6"/>
        <v>1027555</v>
      </c>
      <c r="D26" s="59">
        <f t="shared" si="6"/>
        <v>1128196</v>
      </c>
      <c r="E26" s="59">
        <f t="shared" si="6"/>
        <v>1023222</v>
      </c>
      <c r="F26" s="59">
        <f t="shared" si="6"/>
        <v>1191490</v>
      </c>
      <c r="G26" s="59">
        <f t="shared" si="6"/>
        <v>1205138</v>
      </c>
      <c r="H26" s="60">
        <f t="shared" si="6"/>
        <v>1285876</v>
      </c>
      <c r="I26" s="60">
        <f t="shared" si="6"/>
        <v>1250798</v>
      </c>
      <c r="J26" s="60">
        <f t="shared" si="6"/>
        <v>1021879</v>
      </c>
      <c r="K26" s="60">
        <f t="shared" si="6"/>
        <v>1020043</v>
      </c>
      <c r="L26" s="60">
        <f aca="true" t="shared" si="7" ref="L26:AK26">L22+L23+L24+L25</f>
        <v>1059996</v>
      </c>
      <c r="M26" s="60">
        <f t="shared" si="7"/>
        <v>1102173</v>
      </c>
      <c r="N26" s="60">
        <f t="shared" si="7"/>
        <v>881354</v>
      </c>
      <c r="O26" s="60">
        <f t="shared" si="7"/>
        <v>921699</v>
      </c>
      <c r="P26" s="60">
        <f t="shared" si="7"/>
        <v>919068</v>
      </c>
      <c r="Q26" s="60">
        <f t="shared" si="7"/>
        <v>905014</v>
      </c>
      <c r="R26" s="60">
        <f t="shared" si="7"/>
        <v>630078</v>
      </c>
      <c r="S26" s="60">
        <f t="shared" si="7"/>
        <v>626020.5080877056</v>
      </c>
      <c r="T26" s="60">
        <f t="shared" si="7"/>
        <v>697684.4919122944</v>
      </c>
      <c r="U26" s="60">
        <f t="shared" si="7"/>
        <v>862382</v>
      </c>
      <c r="V26" s="60">
        <f t="shared" si="7"/>
        <v>515791</v>
      </c>
      <c r="W26" s="60">
        <f t="shared" si="7"/>
        <v>648547</v>
      </c>
      <c r="X26" s="60">
        <f t="shared" si="7"/>
        <v>1332844</v>
      </c>
      <c r="Y26" s="60">
        <f t="shared" si="7"/>
        <v>584150</v>
      </c>
      <c r="Z26" s="60">
        <f t="shared" si="7"/>
        <v>378499</v>
      </c>
      <c r="AA26" s="60">
        <f t="shared" si="7"/>
        <v>325646</v>
      </c>
      <c r="AB26" s="60">
        <f t="shared" si="7"/>
        <v>-531385</v>
      </c>
      <c r="AC26" s="60">
        <f t="shared" si="7"/>
        <v>227087</v>
      </c>
      <c r="AD26" s="60">
        <f t="shared" si="7"/>
        <v>-1213286.0291345543</v>
      </c>
      <c r="AE26" s="60">
        <f t="shared" si="7"/>
        <v>44584.36128093209</v>
      </c>
      <c r="AF26" s="60">
        <f t="shared" si="7"/>
        <v>304092.5825463927</v>
      </c>
      <c r="AG26" s="60">
        <f t="shared" si="7"/>
        <v>355040.92450675543</v>
      </c>
      <c r="AH26" s="60">
        <f t="shared" si="7"/>
        <v>-259861.33778199926</v>
      </c>
      <c r="AI26" s="60">
        <f t="shared" si="7"/>
        <v>448646</v>
      </c>
      <c r="AJ26" s="60">
        <f t="shared" si="7"/>
        <v>657794.337781999</v>
      </c>
      <c r="AK26" s="60">
        <f t="shared" si="7"/>
        <v>520412</v>
      </c>
    </row>
    <row r="27" spans="1:37" ht="15" customHeight="1">
      <c r="A27" s="56" t="s">
        <v>55</v>
      </c>
      <c r="B27" s="122">
        <v>-3511</v>
      </c>
      <c r="C27" s="102">
        <v>-21766</v>
      </c>
      <c r="D27" s="102">
        <v>-2365</v>
      </c>
      <c r="E27" s="102">
        <v>-2178</v>
      </c>
      <c r="F27" s="102">
        <v>-579</v>
      </c>
      <c r="G27" s="92">
        <v>-1397</v>
      </c>
      <c r="H27" s="58">
        <v>-2461</v>
      </c>
      <c r="I27" s="58">
        <v>-1796</v>
      </c>
      <c r="J27" s="58">
        <v>683</v>
      </c>
      <c r="K27" s="58">
        <v>-2192</v>
      </c>
      <c r="L27" s="58">
        <v>-2304</v>
      </c>
      <c r="M27" s="58">
        <v>1106</v>
      </c>
      <c r="N27" s="58">
        <v>-2253</v>
      </c>
      <c r="O27" s="58">
        <v>-1639</v>
      </c>
      <c r="P27" s="58">
        <v>-1569</v>
      </c>
      <c r="Q27" s="58">
        <v>-2030</v>
      </c>
      <c r="R27" s="58">
        <v>-1838</v>
      </c>
      <c r="S27" s="58">
        <v>253</v>
      </c>
      <c r="T27" s="58">
        <v>-2621</v>
      </c>
      <c r="U27" s="58">
        <v>-1624</v>
      </c>
      <c r="V27" s="58">
        <v>-1821</v>
      </c>
      <c r="W27" s="58">
        <v>-35372</v>
      </c>
      <c r="X27" s="58">
        <v>2562</v>
      </c>
      <c r="Y27" s="58">
        <v>-1590</v>
      </c>
      <c r="Z27" s="58">
        <v>-6943</v>
      </c>
      <c r="AA27" s="58">
        <v>-644</v>
      </c>
      <c r="AB27" s="58">
        <v>433</v>
      </c>
      <c r="AC27" s="58">
        <v>-2078</v>
      </c>
      <c r="AD27" s="58">
        <v>-170</v>
      </c>
      <c r="AE27" s="58">
        <v>-644</v>
      </c>
      <c r="AF27" s="58">
        <v>-1067.6688799999997</v>
      </c>
      <c r="AG27" s="58">
        <v>-1349.3311200000003</v>
      </c>
      <c r="AH27" s="58">
        <v>-1761</v>
      </c>
      <c r="AI27" s="58">
        <v>-1054</v>
      </c>
      <c r="AJ27" s="58">
        <v>-2372</v>
      </c>
      <c r="AK27" s="58">
        <v>-3331</v>
      </c>
    </row>
    <row r="28" spans="1:37" s="2" customFormat="1" ht="15" customHeight="1">
      <c r="A28" s="59" t="s">
        <v>56</v>
      </c>
      <c r="B28" s="148">
        <f>B26+B27</f>
        <v>1004404</v>
      </c>
      <c r="C28" s="59">
        <f>C26+C27</f>
        <v>1005789</v>
      </c>
      <c r="D28" s="59">
        <f>D26+D27</f>
        <v>1125831</v>
      </c>
      <c r="E28" s="59">
        <f>E26+E27</f>
        <v>1021044</v>
      </c>
      <c r="F28" s="59">
        <f>F26+F27</f>
        <v>1190911</v>
      </c>
      <c r="G28" s="59">
        <f aca="true" t="shared" si="8" ref="G28:AK28">G26+G27</f>
        <v>1203741</v>
      </c>
      <c r="H28" s="60">
        <f t="shared" si="8"/>
        <v>1283415</v>
      </c>
      <c r="I28" s="60">
        <f t="shared" si="8"/>
        <v>1249002</v>
      </c>
      <c r="J28" s="60">
        <f t="shared" si="8"/>
        <v>1022562</v>
      </c>
      <c r="K28" s="60">
        <f t="shared" si="8"/>
        <v>1017851</v>
      </c>
      <c r="L28" s="60">
        <f t="shared" si="8"/>
        <v>1057692</v>
      </c>
      <c r="M28" s="60">
        <f t="shared" si="8"/>
        <v>1103279</v>
      </c>
      <c r="N28" s="60">
        <f t="shared" si="8"/>
        <v>879101</v>
      </c>
      <c r="O28" s="60">
        <f t="shared" si="8"/>
        <v>920060</v>
      </c>
      <c r="P28" s="60">
        <f t="shared" si="8"/>
        <v>917499</v>
      </c>
      <c r="Q28" s="60">
        <f t="shared" si="8"/>
        <v>902984</v>
      </c>
      <c r="R28" s="60">
        <f t="shared" si="8"/>
        <v>628240</v>
      </c>
      <c r="S28" s="60">
        <f t="shared" si="8"/>
        <v>626273.5080877056</v>
      </c>
      <c r="T28" s="60">
        <f t="shared" si="8"/>
        <v>695063.4919122944</v>
      </c>
      <c r="U28" s="60">
        <f t="shared" si="8"/>
        <v>860758</v>
      </c>
      <c r="V28" s="60">
        <f t="shared" si="8"/>
        <v>513970</v>
      </c>
      <c r="W28" s="60">
        <f t="shared" si="8"/>
        <v>613175</v>
      </c>
      <c r="X28" s="60">
        <f t="shared" si="8"/>
        <v>1335406</v>
      </c>
      <c r="Y28" s="60">
        <f t="shared" si="8"/>
        <v>582560</v>
      </c>
      <c r="Z28" s="60">
        <f t="shared" si="8"/>
        <v>371556</v>
      </c>
      <c r="AA28" s="60">
        <f t="shared" si="8"/>
        <v>325002</v>
      </c>
      <c r="AB28" s="60">
        <f t="shared" si="8"/>
        <v>-530952</v>
      </c>
      <c r="AC28" s="60">
        <f t="shared" si="8"/>
        <v>225009</v>
      </c>
      <c r="AD28" s="60">
        <f t="shared" si="8"/>
        <v>-1213456.0291345543</v>
      </c>
      <c r="AE28" s="60">
        <f t="shared" si="8"/>
        <v>43940.36128093209</v>
      </c>
      <c r="AF28" s="60">
        <f t="shared" si="8"/>
        <v>303024.9136663927</v>
      </c>
      <c r="AG28" s="60">
        <f t="shared" si="8"/>
        <v>353691.59338675544</v>
      </c>
      <c r="AH28" s="60">
        <f t="shared" si="8"/>
        <v>-261622.33778199926</v>
      </c>
      <c r="AI28" s="60">
        <f t="shared" si="8"/>
        <v>447592</v>
      </c>
      <c r="AJ28" s="60">
        <f t="shared" si="8"/>
        <v>655422.337781999</v>
      </c>
      <c r="AK28" s="60">
        <f t="shared" si="8"/>
        <v>517081</v>
      </c>
    </row>
    <row r="29" spans="1:37" ht="15" customHeight="1">
      <c r="A29" s="56"/>
      <c r="B29" s="128"/>
      <c r="C29" s="103"/>
      <c r="D29" s="103"/>
      <c r="E29" s="103"/>
      <c r="F29" s="103"/>
      <c r="G29" s="92"/>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ht="15" customHeight="1">
      <c r="A30" s="59" t="s">
        <v>57</v>
      </c>
      <c r="B30" s="59"/>
      <c r="C30" s="59"/>
      <c r="D30" s="59"/>
      <c r="E30" s="59"/>
      <c r="F30" s="59"/>
      <c r="G30" s="59"/>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ht="15" customHeight="1">
      <c r="A31" s="56" t="s">
        <v>58</v>
      </c>
      <c r="B31" s="122">
        <v>1004458</v>
      </c>
      <c r="C31" s="102">
        <v>999075</v>
      </c>
      <c r="D31" s="102">
        <v>1124843</v>
      </c>
      <c r="E31" s="102">
        <v>1020275</v>
      </c>
      <c r="F31" s="102">
        <v>1190000</v>
      </c>
      <c r="G31" s="92">
        <v>1203284</v>
      </c>
      <c r="H31" s="58">
        <v>1283054</v>
      </c>
      <c r="I31" s="58">
        <v>1247906</v>
      </c>
      <c r="J31" s="58">
        <v>1022071</v>
      </c>
      <c r="K31" s="58">
        <v>1017372</v>
      </c>
      <c r="L31" s="58">
        <v>1057116</v>
      </c>
      <c r="M31" s="58">
        <v>953172</v>
      </c>
      <c r="N31" s="58">
        <v>793097.5308142961</v>
      </c>
      <c r="O31" s="58">
        <v>874187</v>
      </c>
      <c r="P31" s="58">
        <v>868525</v>
      </c>
      <c r="Q31" s="58">
        <v>829499</v>
      </c>
      <c r="R31" s="58">
        <v>619330</v>
      </c>
      <c r="S31" s="58">
        <v>594187.5080877056</v>
      </c>
      <c r="T31" s="58">
        <v>725308.4919122944</v>
      </c>
      <c r="U31" s="58">
        <v>796984</v>
      </c>
      <c r="V31" s="58">
        <v>508956</v>
      </c>
      <c r="W31" s="58">
        <v>607566</v>
      </c>
      <c r="X31" s="58">
        <v>1334943</v>
      </c>
      <c r="Y31" s="58">
        <v>574400</v>
      </c>
      <c r="Z31" s="58">
        <v>372045</v>
      </c>
      <c r="AA31" s="58">
        <v>317724</v>
      </c>
      <c r="AB31" s="58">
        <v>-527325</v>
      </c>
      <c r="AC31" s="58">
        <v>218557</v>
      </c>
      <c r="AD31" s="58">
        <v>-1242788.1154681612</v>
      </c>
      <c r="AE31" s="58">
        <v>34774.361280932</v>
      </c>
      <c r="AF31" s="58">
        <v>294861</v>
      </c>
      <c r="AG31" s="58">
        <v>353704.5933867554</v>
      </c>
      <c r="AH31" s="58">
        <v>-264051.337781999</v>
      </c>
      <c r="AI31" s="58">
        <v>419507</v>
      </c>
      <c r="AJ31" s="58">
        <v>621249.337781999</v>
      </c>
      <c r="AK31" s="58">
        <v>459887</v>
      </c>
    </row>
    <row r="32" spans="1:37" ht="15" customHeight="1">
      <c r="A32" s="56" t="s">
        <v>59</v>
      </c>
      <c r="B32" s="122">
        <v>-54</v>
      </c>
      <c r="C32" s="102">
        <v>6714</v>
      </c>
      <c r="D32" s="102">
        <v>988</v>
      </c>
      <c r="E32" s="102">
        <v>769</v>
      </c>
      <c r="F32" s="102">
        <v>911</v>
      </c>
      <c r="G32" s="92">
        <v>457</v>
      </c>
      <c r="H32" s="58">
        <v>361</v>
      </c>
      <c r="I32" s="58">
        <v>1096</v>
      </c>
      <c r="J32" s="58">
        <v>491</v>
      </c>
      <c r="K32" s="58">
        <v>479</v>
      </c>
      <c r="L32" s="58">
        <v>576</v>
      </c>
      <c r="M32" s="58">
        <v>150107</v>
      </c>
      <c r="N32" s="58">
        <v>86003.46918570399</v>
      </c>
      <c r="O32" s="58">
        <v>45873</v>
      </c>
      <c r="P32" s="58">
        <v>48974</v>
      </c>
      <c r="Q32" s="58">
        <v>73485</v>
      </c>
      <c r="R32" s="58">
        <v>8910</v>
      </c>
      <c r="S32" s="58">
        <v>32086</v>
      </c>
      <c r="T32" s="58">
        <v>-30245</v>
      </c>
      <c r="U32" s="58">
        <v>63774</v>
      </c>
      <c r="V32" s="58">
        <v>5014</v>
      </c>
      <c r="W32" s="58">
        <v>5609</v>
      </c>
      <c r="X32" s="58">
        <v>463</v>
      </c>
      <c r="Y32" s="58">
        <v>8160</v>
      </c>
      <c r="Z32" s="58">
        <v>-489</v>
      </c>
      <c r="AA32" s="58">
        <v>7278</v>
      </c>
      <c r="AB32" s="58">
        <v>-3627</v>
      </c>
      <c r="AC32" s="58">
        <v>6452</v>
      </c>
      <c r="AD32" s="58">
        <v>29332</v>
      </c>
      <c r="AE32" s="58">
        <v>9166</v>
      </c>
      <c r="AF32" s="58">
        <v>8164</v>
      </c>
      <c r="AG32" s="58">
        <v>-13</v>
      </c>
      <c r="AH32" s="58">
        <v>2429</v>
      </c>
      <c r="AI32" s="58">
        <v>28085</v>
      </c>
      <c r="AJ32" s="58">
        <v>34173</v>
      </c>
      <c r="AK32" s="58">
        <v>57194</v>
      </c>
    </row>
    <row r="33" spans="1:37" s="2" customFormat="1" ht="15" customHeight="1">
      <c r="A33" s="59" t="s">
        <v>56</v>
      </c>
      <c r="B33" s="148">
        <f aca="true" t="shared" si="9" ref="B33:I33">SUM(B31:B32)</f>
        <v>1004404</v>
      </c>
      <c r="C33" s="59">
        <f t="shared" si="9"/>
        <v>1005789</v>
      </c>
      <c r="D33" s="59">
        <f t="shared" si="9"/>
        <v>1125831</v>
      </c>
      <c r="E33" s="59">
        <f t="shared" si="9"/>
        <v>1021044</v>
      </c>
      <c r="F33" s="59">
        <f t="shared" si="9"/>
        <v>1190911</v>
      </c>
      <c r="G33" s="59">
        <f t="shared" si="9"/>
        <v>1203741</v>
      </c>
      <c r="H33" s="60">
        <f t="shared" si="9"/>
        <v>1283415</v>
      </c>
      <c r="I33" s="60">
        <f t="shared" si="9"/>
        <v>1249002</v>
      </c>
      <c r="J33" s="60">
        <f aca="true" t="shared" si="10" ref="J33:AK33">SUM(J31:J32)</f>
        <v>1022562</v>
      </c>
      <c r="K33" s="60">
        <f t="shared" si="10"/>
        <v>1017851</v>
      </c>
      <c r="L33" s="60">
        <f t="shared" si="10"/>
        <v>1057692</v>
      </c>
      <c r="M33" s="60">
        <f t="shared" si="10"/>
        <v>1103279</v>
      </c>
      <c r="N33" s="60">
        <f t="shared" si="10"/>
        <v>879101.0000000001</v>
      </c>
      <c r="O33" s="60">
        <f t="shared" si="10"/>
        <v>920060</v>
      </c>
      <c r="P33" s="60">
        <f t="shared" si="10"/>
        <v>917499</v>
      </c>
      <c r="Q33" s="60">
        <f t="shared" si="10"/>
        <v>902984</v>
      </c>
      <c r="R33" s="60">
        <f t="shared" si="10"/>
        <v>628240</v>
      </c>
      <c r="S33" s="60">
        <f t="shared" si="10"/>
        <v>626273.5080877056</v>
      </c>
      <c r="T33" s="60">
        <f t="shared" si="10"/>
        <v>695063.4919122944</v>
      </c>
      <c r="U33" s="60">
        <f t="shared" si="10"/>
        <v>860758</v>
      </c>
      <c r="V33" s="60">
        <f t="shared" si="10"/>
        <v>513970</v>
      </c>
      <c r="W33" s="60">
        <f t="shared" si="10"/>
        <v>613175</v>
      </c>
      <c r="X33" s="60">
        <f t="shared" si="10"/>
        <v>1335406</v>
      </c>
      <c r="Y33" s="60">
        <f t="shared" si="10"/>
        <v>582560</v>
      </c>
      <c r="Z33" s="60">
        <f t="shared" si="10"/>
        <v>371556</v>
      </c>
      <c r="AA33" s="60">
        <f t="shared" si="10"/>
        <v>325002</v>
      </c>
      <c r="AB33" s="60">
        <f t="shared" si="10"/>
        <v>-530952</v>
      </c>
      <c r="AC33" s="60">
        <f t="shared" si="10"/>
        <v>225009</v>
      </c>
      <c r="AD33" s="60">
        <f t="shared" si="10"/>
        <v>-1213456.1154681612</v>
      </c>
      <c r="AE33" s="60">
        <f t="shared" si="10"/>
        <v>43940.361280932</v>
      </c>
      <c r="AF33" s="60">
        <f t="shared" si="10"/>
        <v>303025</v>
      </c>
      <c r="AG33" s="60">
        <f t="shared" si="10"/>
        <v>353691.5933867554</v>
      </c>
      <c r="AH33" s="60">
        <f t="shared" si="10"/>
        <v>-261622.33778199903</v>
      </c>
      <c r="AI33" s="60">
        <f t="shared" si="10"/>
        <v>447592</v>
      </c>
      <c r="AJ33" s="60">
        <f t="shared" si="10"/>
        <v>655422.337781999</v>
      </c>
      <c r="AK33" s="60">
        <f t="shared" si="10"/>
        <v>517081</v>
      </c>
    </row>
    <row r="34" spans="1:37" ht="15" customHeight="1">
      <c r="A34" s="56"/>
      <c r="B34" s="122">
        <f>B33-B28</f>
        <v>0</v>
      </c>
      <c r="C34" s="122">
        <f>C33-C28</f>
        <v>0</v>
      </c>
      <c r="D34" s="122">
        <f>D33-D28</f>
        <v>0</v>
      </c>
      <c r="E34" s="122">
        <f>E33-E28</f>
        <v>0</v>
      </c>
      <c r="F34" s="122">
        <f aca="true" t="shared" si="11" ref="F34:AK34">F33-F28</f>
        <v>0</v>
      </c>
      <c r="G34" s="122">
        <f t="shared" si="11"/>
        <v>0</v>
      </c>
      <c r="H34" s="122">
        <f t="shared" si="11"/>
        <v>0</v>
      </c>
      <c r="I34" s="122">
        <f t="shared" si="11"/>
        <v>0</v>
      </c>
      <c r="J34" s="122">
        <f t="shared" si="11"/>
        <v>0</v>
      </c>
      <c r="K34" s="122">
        <f t="shared" si="11"/>
        <v>0</v>
      </c>
      <c r="L34" s="122">
        <f t="shared" si="11"/>
        <v>0</v>
      </c>
      <c r="M34" s="122">
        <f t="shared" si="11"/>
        <v>0</v>
      </c>
      <c r="N34" s="122">
        <f t="shared" si="11"/>
        <v>0</v>
      </c>
      <c r="O34" s="122">
        <f t="shared" si="11"/>
        <v>0</v>
      </c>
      <c r="P34" s="122">
        <f t="shared" si="11"/>
        <v>0</v>
      </c>
      <c r="Q34" s="122">
        <f t="shared" si="11"/>
        <v>0</v>
      </c>
      <c r="R34" s="122">
        <f t="shared" si="11"/>
        <v>0</v>
      </c>
      <c r="S34" s="122">
        <f t="shared" si="11"/>
        <v>0</v>
      </c>
      <c r="T34" s="122">
        <f t="shared" si="11"/>
        <v>0</v>
      </c>
      <c r="U34" s="122">
        <f t="shared" si="11"/>
        <v>0</v>
      </c>
      <c r="V34" s="122">
        <f t="shared" si="11"/>
        <v>0</v>
      </c>
      <c r="W34" s="122">
        <f t="shared" si="11"/>
        <v>0</v>
      </c>
      <c r="X34" s="122">
        <f t="shared" si="11"/>
        <v>0</v>
      </c>
      <c r="Y34" s="122">
        <f t="shared" si="11"/>
        <v>0</v>
      </c>
      <c r="Z34" s="122">
        <f t="shared" si="11"/>
        <v>0</v>
      </c>
      <c r="AA34" s="122">
        <f t="shared" si="11"/>
        <v>0</v>
      </c>
      <c r="AB34" s="122">
        <f t="shared" si="11"/>
        <v>0</v>
      </c>
      <c r="AC34" s="122">
        <f t="shared" si="11"/>
        <v>0</v>
      </c>
      <c r="AD34" s="122">
        <f t="shared" si="11"/>
        <v>-0.08633360685780644</v>
      </c>
      <c r="AE34" s="122">
        <f t="shared" si="11"/>
        <v>-9.458744898438454E-11</v>
      </c>
      <c r="AF34" s="122">
        <f t="shared" si="11"/>
        <v>0.08633360732346773</v>
      </c>
      <c r="AG34" s="122">
        <f t="shared" si="11"/>
        <v>0</v>
      </c>
      <c r="AH34" s="122">
        <f t="shared" si="11"/>
        <v>2.3283064365386963E-10</v>
      </c>
      <c r="AI34" s="122">
        <f t="shared" si="11"/>
        <v>0</v>
      </c>
      <c r="AJ34" s="122">
        <f t="shared" si="11"/>
        <v>0</v>
      </c>
      <c r="AK34" s="122">
        <f t="shared" si="11"/>
        <v>0</v>
      </c>
    </row>
    <row r="35" ht="15" customHeight="1">
      <c r="B35" s="149"/>
    </row>
    <row r="36" ht="15" customHeight="1">
      <c r="B36" s="149"/>
    </row>
    <row r="37" ht="15" customHeight="1">
      <c r="B37" s="149"/>
    </row>
    <row r="38" ht="15" customHeight="1">
      <c r="B38" s="149"/>
    </row>
    <row r="39" ht="15" customHeight="1">
      <c r="B39" s="149"/>
    </row>
  </sheetData>
  <sheetProtection/>
  <mergeCells count="1">
    <mergeCell ref="A5:A6"/>
  </mergeCells>
  <hyperlinks>
    <hyperlink ref="G1" location="Splash!A1" display="Back to Main"/>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N4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ustomHeight="1"/>
  <cols>
    <col min="1" max="1" width="51.28125" style="53" customWidth="1"/>
    <col min="2" max="6" width="17.8515625" style="53" customWidth="1"/>
    <col min="7" max="38" width="16.421875" style="8" bestFit="1" customWidth="1"/>
    <col min="39" max="39" width="9.140625" style="8" customWidth="1"/>
    <col min="40" max="40" width="10.57421875" style="8" bestFit="1" customWidth="1"/>
    <col min="41" max="16384" width="9.140625" style="8" customWidth="1"/>
  </cols>
  <sheetData>
    <row r="1" spans="1:18" ht="15" customHeight="1">
      <c r="A1" s="75" t="s">
        <v>60</v>
      </c>
      <c r="B1" s="75"/>
      <c r="C1" s="75"/>
      <c r="D1" s="75"/>
      <c r="E1" s="75"/>
      <c r="F1" s="75"/>
      <c r="G1" s="4" t="s">
        <v>4</v>
      </c>
      <c r="I1" s="5"/>
      <c r="K1" s="6"/>
      <c r="L1" s="7"/>
      <c r="M1" s="3"/>
      <c r="N1" s="3"/>
      <c r="O1" s="3"/>
      <c r="P1" s="3"/>
      <c r="Q1" s="3"/>
      <c r="R1" s="3"/>
    </row>
    <row r="2" spans="1:18" ht="15" customHeight="1">
      <c r="A2" s="75" t="s">
        <v>61</v>
      </c>
      <c r="B2" s="75"/>
      <c r="C2" s="75"/>
      <c r="D2" s="75"/>
      <c r="E2" s="75"/>
      <c r="F2" s="75"/>
      <c r="G2" s="9"/>
      <c r="I2" s="9"/>
      <c r="J2" s="9"/>
      <c r="K2" s="9"/>
      <c r="L2" s="9"/>
      <c r="M2" s="9"/>
      <c r="N2" s="9"/>
      <c r="O2" s="9"/>
      <c r="P2" s="9"/>
      <c r="Q2" s="9"/>
      <c r="R2" s="3"/>
    </row>
    <row r="3" spans="1:18" ht="15" customHeight="1">
      <c r="A3" s="76" t="s">
        <v>89</v>
      </c>
      <c r="B3" s="76"/>
      <c r="C3" s="76"/>
      <c r="D3" s="76"/>
      <c r="E3" s="76"/>
      <c r="F3" s="76"/>
      <c r="G3" s="10"/>
      <c r="H3" s="10"/>
      <c r="I3" s="10"/>
      <c r="J3" s="3"/>
      <c r="K3" s="6"/>
      <c r="L3" s="7"/>
      <c r="M3" s="3"/>
      <c r="N3" s="3"/>
      <c r="O3" s="3"/>
      <c r="P3" s="3"/>
      <c r="Q3" s="3"/>
      <c r="R3" s="3"/>
    </row>
    <row r="4" spans="1:18" ht="15" customHeight="1">
      <c r="A4" s="77"/>
      <c r="B4" s="77"/>
      <c r="C4" s="77"/>
      <c r="D4" s="77"/>
      <c r="E4" s="77"/>
      <c r="F4" s="77"/>
      <c r="G4" s="77"/>
      <c r="H4" s="147"/>
      <c r="I4" s="147"/>
      <c r="J4" s="147"/>
      <c r="K4" s="147"/>
      <c r="L4" s="34"/>
      <c r="M4" s="3"/>
      <c r="N4" s="147"/>
      <c r="O4" s="147"/>
      <c r="P4" s="147"/>
      <c r="Q4" s="147"/>
      <c r="R4" s="11"/>
    </row>
    <row r="5" spans="1:38" s="12" customFormat="1" ht="15" customHeight="1">
      <c r="A5" s="78"/>
      <c r="B5" s="91">
        <v>42735</v>
      </c>
      <c r="C5" s="91">
        <v>42643</v>
      </c>
      <c r="D5" s="91">
        <v>42551</v>
      </c>
      <c r="E5" s="91">
        <v>42460</v>
      </c>
      <c r="F5" s="91">
        <v>42369</v>
      </c>
      <c r="G5" s="91">
        <v>42277</v>
      </c>
      <c r="H5" s="91">
        <v>42185</v>
      </c>
      <c r="I5" s="91">
        <v>42094</v>
      </c>
      <c r="J5" s="91">
        <v>42004</v>
      </c>
      <c r="K5" s="91">
        <v>41912</v>
      </c>
      <c r="L5" s="91">
        <v>41820</v>
      </c>
      <c r="M5" s="91">
        <v>41729</v>
      </c>
      <c r="N5" s="91">
        <v>41639</v>
      </c>
      <c r="O5" s="91">
        <v>41547</v>
      </c>
      <c r="P5" s="91">
        <v>41455</v>
      </c>
      <c r="Q5" s="91">
        <v>41364</v>
      </c>
      <c r="R5" s="91">
        <v>41274</v>
      </c>
      <c r="S5" s="91">
        <v>41182</v>
      </c>
      <c r="T5" s="91">
        <v>41090</v>
      </c>
      <c r="U5" s="91">
        <v>40999</v>
      </c>
      <c r="V5" s="91">
        <v>40908</v>
      </c>
      <c r="W5" s="91">
        <v>40816</v>
      </c>
      <c r="X5" s="91">
        <v>40724</v>
      </c>
      <c r="Y5" s="91">
        <v>40633</v>
      </c>
      <c r="Z5" s="91">
        <v>40543</v>
      </c>
      <c r="AA5" s="91">
        <v>40451</v>
      </c>
      <c r="AB5" s="91">
        <v>40359</v>
      </c>
      <c r="AC5" s="91">
        <v>40268</v>
      </c>
      <c r="AD5" s="91">
        <v>40178</v>
      </c>
      <c r="AE5" s="91">
        <v>40086</v>
      </c>
      <c r="AF5" s="91">
        <v>39994</v>
      </c>
      <c r="AG5" s="91">
        <v>39903</v>
      </c>
      <c r="AH5" s="91">
        <v>39813</v>
      </c>
      <c r="AI5" s="91">
        <v>39721</v>
      </c>
      <c r="AJ5" s="91">
        <v>39629</v>
      </c>
      <c r="AK5" s="91">
        <v>39538</v>
      </c>
      <c r="AL5" s="91">
        <v>39447</v>
      </c>
    </row>
    <row r="6" spans="1:38" ht="15" customHeight="1">
      <c r="A6" s="73"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ht="15" customHeight="1">
      <c r="A7" s="70" t="s">
        <v>90</v>
      </c>
      <c r="B7" s="61">
        <v>19261902</v>
      </c>
      <c r="C7" s="61">
        <v>19729491</v>
      </c>
      <c r="D7" s="61">
        <v>17698091</v>
      </c>
      <c r="E7" s="61">
        <v>18704709</v>
      </c>
      <c r="F7" s="61">
        <v>20180277</v>
      </c>
      <c r="G7" s="61">
        <v>14753136</v>
      </c>
      <c r="H7" s="61">
        <v>14910540</v>
      </c>
      <c r="I7" s="61">
        <v>12996905</v>
      </c>
      <c r="J7" s="61">
        <v>15092192</v>
      </c>
      <c r="K7" s="62">
        <v>14309311</v>
      </c>
      <c r="L7" s="62">
        <v>12740601</v>
      </c>
      <c r="M7" s="62">
        <v>10145787</v>
      </c>
      <c r="N7" s="62">
        <v>9961206</v>
      </c>
      <c r="O7" s="62">
        <v>10552960</v>
      </c>
      <c r="P7" s="62">
        <v>10683195</v>
      </c>
      <c r="Q7" s="62">
        <v>10797425</v>
      </c>
      <c r="R7" s="62">
        <v>9337874</v>
      </c>
      <c r="S7" s="62">
        <v>7984720</v>
      </c>
      <c r="T7" s="62">
        <v>6710427</v>
      </c>
      <c r="U7" s="62">
        <v>7555710</v>
      </c>
      <c r="V7" s="62">
        <v>6629945</v>
      </c>
      <c r="W7" s="62">
        <v>6157883</v>
      </c>
      <c r="X7" s="62">
        <v>6050673</v>
      </c>
      <c r="Y7" s="62">
        <v>5532596</v>
      </c>
      <c r="Z7" s="62">
        <v>5887630</v>
      </c>
      <c r="AA7" s="62">
        <v>4978573</v>
      </c>
      <c r="AB7" s="62">
        <v>4827275</v>
      </c>
      <c r="AC7" s="62">
        <v>4211739</v>
      </c>
      <c r="AD7" s="62">
        <v>4139015</v>
      </c>
      <c r="AE7" s="62">
        <v>3822836</v>
      </c>
      <c r="AF7" s="62">
        <v>3672350</v>
      </c>
      <c r="AG7" s="62">
        <v>3783595</v>
      </c>
      <c r="AH7" s="62">
        <v>3911009</v>
      </c>
      <c r="AI7" s="62">
        <v>4373478</v>
      </c>
      <c r="AJ7" s="62">
        <v>4301758</v>
      </c>
      <c r="AK7" s="62">
        <v>12976923</v>
      </c>
      <c r="AL7" s="62">
        <v>15657588</v>
      </c>
    </row>
    <row r="8" spans="1:38" ht="15" customHeight="1">
      <c r="A8" s="70" t="s">
        <v>96</v>
      </c>
      <c r="B8" s="61">
        <f>24663615+1524806</f>
        <v>26188421</v>
      </c>
      <c r="C8" s="61">
        <v>26776493</v>
      </c>
      <c r="D8" s="61">
        <v>23337129</v>
      </c>
      <c r="E8" s="61">
        <f>17774481+5556119</f>
        <v>23330600</v>
      </c>
      <c r="F8" s="61">
        <v>26638198</v>
      </c>
      <c r="G8" s="61">
        <v>15175290</v>
      </c>
      <c r="H8" s="61">
        <v>16630716</v>
      </c>
      <c r="I8" s="61">
        <v>18707716</v>
      </c>
      <c r="J8" s="61">
        <v>16019461</v>
      </c>
      <c r="K8" s="62">
        <v>16548826</v>
      </c>
      <c r="L8" s="62">
        <v>18255953</v>
      </c>
      <c r="M8" s="62">
        <v>12039909</v>
      </c>
      <c r="N8" s="62">
        <v>11344700</v>
      </c>
      <c r="O8" s="62">
        <v>14446996</v>
      </c>
      <c r="P8" s="62">
        <v>11076703</v>
      </c>
      <c r="Q8" s="62">
        <v>14873916</v>
      </c>
      <c r="R8" s="62">
        <v>16517118</v>
      </c>
      <c r="S8" s="62">
        <v>15820544</v>
      </c>
      <c r="T8" s="62">
        <v>16801496</v>
      </c>
      <c r="U8" s="62">
        <v>17664214</v>
      </c>
      <c r="V8" s="62">
        <v>20839932</v>
      </c>
      <c r="W8" s="62">
        <v>19542141</v>
      </c>
      <c r="X8" s="62">
        <v>15673526</v>
      </c>
      <c r="Y8" s="62">
        <v>20015683</v>
      </c>
      <c r="Z8" s="62">
        <v>18397534</v>
      </c>
      <c r="AA8" s="62">
        <v>19236887</v>
      </c>
      <c r="AB8" s="62">
        <v>17313361</v>
      </c>
      <c r="AC8" s="62">
        <v>20337253</v>
      </c>
      <c r="AD8" s="62">
        <v>18348988</v>
      </c>
      <c r="AE8" s="62">
        <v>16070230</v>
      </c>
      <c r="AF8" s="62">
        <v>17878436</v>
      </c>
      <c r="AG8" s="62">
        <v>12863598</v>
      </c>
      <c r="AH8" s="62">
        <v>17528422</v>
      </c>
      <c r="AI8" s="62">
        <v>12646276</v>
      </c>
      <c r="AJ8" s="62">
        <v>17343159</v>
      </c>
      <c r="AK8" s="62">
        <v>10027964</v>
      </c>
      <c r="AL8" s="62">
        <v>6030364</v>
      </c>
    </row>
    <row r="9" spans="1:38" ht="15" customHeight="1">
      <c r="A9" s="53" t="s">
        <v>63</v>
      </c>
      <c r="B9" s="61">
        <v>418758</v>
      </c>
      <c r="C9" s="61">
        <v>232217</v>
      </c>
      <c r="D9" s="61">
        <v>229162</v>
      </c>
      <c r="E9" s="61">
        <v>71732</v>
      </c>
      <c r="F9" s="61">
        <v>62261</v>
      </c>
      <c r="G9" s="61">
        <v>261831</v>
      </c>
      <c r="H9" s="61">
        <v>269767</v>
      </c>
      <c r="I9" s="61">
        <v>272254</v>
      </c>
      <c r="J9" s="63">
        <v>199599</v>
      </c>
      <c r="K9" s="62">
        <v>175825</v>
      </c>
      <c r="L9" s="62">
        <v>210918</v>
      </c>
      <c r="M9" s="62">
        <v>59675</v>
      </c>
      <c r="N9" s="62">
        <v>884640</v>
      </c>
      <c r="O9" s="62">
        <v>672169</v>
      </c>
      <c r="P9" s="62">
        <v>613503</v>
      </c>
      <c r="Q9" s="62">
        <v>744886</v>
      </c>
      <c r="R9" s="62">
        <v>641877</v>
      </c>
      <c r="S9" s="62">
        <v>34769</v>
      </c>
      <c r="T9" s="62">
        <v>56868</v>
      </c>
      <c r="U9" s="62">
        <v>86864</v>
      </c>
      <c r="V9" s="62">
        <v>15755</v>
      </c>
      <c r="W9" s="89">
        <v>0</v>
      </c>
      <c r="X9" s="89">
        <v>0</v>
      </c>
      <c r="Y9" s="89">
        <v>0</v>
      </c>
      <c r="Z9" s="89">
        <v>0</v>
      </c>
      <c r="AA9" s="89">
        <v>175162</v>
      </c>
      <c r="AB9" s="89">
        <v>205495</v>
      </c>
      <c r="AC9" s="89">
        <v>101825</v>
      </c>
      <c r="AD9" s="89">
        <v>86561</v>
      </c>
      <c r="AE9" s="89">
        <v>0</v>
      </c>
      <c r="AF9" s="89">
        <v>0</v>
      </c>
      <c r="AG9" s="89">
        <v>0</v>
      </c>
      <c r="AH9" s="89">
        <v>0</v>
      </c>
      <c r="AI9" s="89">
        <v>0</v>
      </c>
      <c r="AJ9" s="89">
        <v>116382</v>
      </c>
      <c r="AK9" s="89">
        <v>112641</v>
      </c>
      <c r="AL9" s="89">
        <v>122433</v>
      </c>
    </row>
    <row r="10" spans="1:38" ht="15" customHeight="1">
      <c r="A10" s="53" t="s">
        <v>64</v>
      </c>
      <c r="B10" s="61">
        <v>3971789</v>
      </c>
      <c r="C10" s="61">
        <v>4537147</v>
      </c>
      <c r="D10" s="61">
        <v>5236085</v>
      </c>
      <c r="E10" s="61">
        <v>5216007</v>
      </c>
      <c r="F10" s="61">
        <v>4001908</v>
      </c>
      <c r="G10" s="61">
        <v>4655450</v>
      </c>
      <c r="H10" s="61">
        <v>4257320</v>
      </c>
      <c r="I10" s="61">
        <v>5224661</v>
      </c>
      <c r="J10" s="63">
        <v>4288506</v>
      </c>
      <c r="K10" s="62">
        <v>4143825</v>
      </c>
      <c r="L10" s="62">
        <v>3613045</v>
      </c>
      <c r="M10" s="62">
        <v>3452133</v>
      </c>
      <c r="N10" s="62">
        <v>3616203</v>
      </c>
      <c r="O10" s="62">
        <v>4059900</v>
      </c>
      <c r="P10" s="62">
        <v>4042679</v>
      </c>
      <c r="Q10" s="62">
        <v>4367630</v>
      </c>
      <c r="R10" s="62">
        <v>4993226</v>
      </c>
      <c r="S10" s="62">
        <v>5326955</v>
      </c>
      <c r="T10" s="62">
        <v>4678456</v>
      </c>
      <c r="U10" s="62">
        <v>4532816</v>
      </c>
      <c r="V10" s="62">
        <v>4844764</v>
      </c>
      <c r="W10" s="62">
        <v>4946651</v>
      </c>
      <c r="X10" s="62">
        <v>3947459</v>
      </c>
      <c r="Y10" s="62">
        <v>4053612</v>
      </c>
      <c r="Z10" s="62">
        <v>3976969</v>
      </c>
      <c r="AA10" s="62">
        <v>6485114</v>
      </c>
      <c r="AB10" s="62">
        <v>5389827</v>
      </c>
      <c r="AC10" s="62">
        <v>4973628</v>
      </c>
      <c r="AD10" s="62">
        <v>4953019</v>
      </c>
      <c r="AE10" s="62">
        <v>5679486</v>
      </c>
      <c r="AF10" s="62">
        <v>4766069</v>
      </c>
      <c r="AG10" s="62">
        <v>6553481</v>
      </c>
      <c r="AH10" s="62">
        <v>6617613</v>
      </c>
      <c r="AI10" s="62">
        <v>4155430</v>
      </c>
      <c r="AJ10" s="62">
        <v>5076066</v>
      </c>
      <c r="AK10" s="62">
        <v>5163343</v>
      </c>
      <c r="AL10" s="62">
        <v>3068242</v>
      </c>
    </row>
    <row r="11" spans="1:38" ht="15" customHeight="1">
      <c r="A11" s="53" t="s">
        <v>65</v>
      </c>
      <c r="B11" s="61">
        <v>33059466</v>
      </c>
      <c r="C11" s="61">
        <v>25749608</v>
      </c>
      <c r="D11" s="61">
        <v>24680225</v>
      </c>
      <c r="E11" s="61">
        <v>21158943</v>
      </c>
      <c r="F11" s="61">
        <v>20863607</v>
      </c>
      <c r="G11" s="61">
        <v>22331713</v>
      </c>
      <c r="H11" s="61">
        <v>23154559</v>
      </c>
      <c r="I11" s="61">
        <v>21678495</v>
      </c>
      <c r="J11" s="63">
        <v>21651838</v>
      </c>
      <c r="K11" s="62">
        <v>21799839</v>
      </c>
      <c r="L11" s="62">
        <v>22635314</v>
      </c>
      <c r="M11" s="62">
        <v>21836447</v>
      </c>
      <c r="N11" s="62">
        <v>20854772</v>
      </c>
      <c r="O11" s="62">
        <v>19668779</v>
      </c>
      <c r="P11" s="62">
        <v>19246686</v>
      </c>
      <c r="Q11" s="62">
        <v>19462990</v>
      </c>
      <c r="R11" s="62">
        <v>18712916</v>
      </c>
      <c r="S11" s="62">
        <v>18966700</v>
      </c>
      <c r="T11" s="62">
        <v>18259166</v>
      </c>
      <c r="U11" s="62">
        <v>16948168</v>
      </c>
      <c r="V11" s="62">
        <v>15052103</v>
      </c>
      <c r="W11" s="62">
        <v>15156201</v>
      </c>
      <c r="X11" s="62">
        <v>14508495</v>
      </c>
      <c r="Y11" s="62">
        <v>10586827</v>
      </c>
      <c r="Z11" s="62">
        <v>8263138</v>
      </c>
      <c r="AA11" s="62">
        <v>8135376</v>
      </c>
      <c r="AB11" s="62">
        <v>7029676</v>
      </c>
      <c r="AC11" s="62">
        <v>4788132</v>
      </c>
      <c r="AD11" s="62">
        <v>4372744</v>
      </c>
      <c r="AE11" s="62">
        <v>4535594</v>
      </c>
      <c r="AF11" s="62">
        <v>3636461</v>
      </c>
      <c r="AG11" s="62">
        <v>3034920</v>
      </c>
      <c r="AH11" s="62">
        <v>3422794</v>
      </c>
      <c r="AI11" s="62">
        <v>3781439</v>
      </c>
      <c r="AJ11" s="62">
        <v>2795147</v>
      </c>
      <c r="AK11" s="62">
        <v>2699048</v>
      </c>
      <c r="AL11" s="62">
        <v>2968188</v>
      </c>
    </row>
    <row r="12" spans="1:38" ht="15" customHeight="1">
      <c r="A12" s="53" t="s">
        <v>66</v>
      </c>
      <c r="B12" s="61">
        <v>158457695</v>
      </c>
      <c r="C12" s="61">
        <v>161561964</v>
      </c>
      <c r="D12" s="61">
        <v>154852983</v>
      </c>
      <c r="E12" s="61">
        <f>156671746-5556119</f>
        <v>151115627</v>
      </c>
      <c r="F12" s="61">
        <v>146250462</v>
      </c>
      <c r="G12" s="61">
        <v>150652947</v>
      </c>
      <c r="H12" s="61">
        <v>145781961</v>
      </c>
      <c r="I12" s="61">
        <v>141094734</v>
      </c>
      <c r="J12" s="63">
        <v>140562498</v>
      </c>
      <c r="K12" s="62">
        <v>135887283</v>
      </c>
      <c r="L12" s="62">
        <v>134302327</v>
      </c>
      <c r="M12" s="62">
        <v>132197134</v>
      </c>
      <c r="N12" s="62">
        <v>131648670</v>
      </c>
      <c r="O12" s="62">
        <v>120220098</v>
      </c>
      <c r="P12" s="62">
        <v>125410349</v>
      </c>
      <c r="Q12" s="62">
        <v>124378213</v>
      </c>
      <c r="R12" s="62">
        <v>123195295</v>
      </c>
      <c r="S12" s="62">
        <v>123777062</v>
      </c>
      <c r="T12" s="62">
        <v>123462557</v>
      </c>
      <c r="U12" s="62">
        <v>123865936</v>
      </c>
      <c r="V12" s="62">
        <v>124754737</v>
      </c>
      <c r="W12" s="62">
        <v>124210088</v>
      </c>
      <c r="X12" s="62">
        <v>117430106</v>
      </c>
      <c r="Y12" s="62">
        <v>121072748</v>
      </c>
      <c r="Z12" s="62">
        <v>122771870</v>
      </c>
      <c r="AA12" s="62">
        <v>120343280</v>
      </c>
      <c r="AB12" s="62">
        <v>118756597</v>
      </c>
      <c r="AC12" s="62">
        <v>117232284</v>
      </c>
      <c r="AD12" s="62">
        <v>116610292</v>
      </c>
      <c r="AE12" s="62">
        <v>116703041</v>
      </c>
      <c r="AF12" s="62">
        <v>114437681</v>
      </c>
      <c r="AG12" s="62">
        <v>110272697</v>
      </c>
      <c r="AH12" s="62">
        <v>109081089</v>
      </c>
      <c r="AI12" s="62">
        <v>103143798</v>
      </c>
      <c r="AJ12" s="62">
        <v>90985446</v>
      </c>
      <c r="AK12" s="62">
        <v>80002245</v>
      </c>
      <c r="AL12" s="62">
        <v>75676082</v>
      </c>
    </row>
    <row r="13" spans="1:38" ht="15" customHeight="1">
      <c r="A13" s="53" t="s">
        <v>67</v>
      </c>
      <c r="B13" s="61">
        <v>204977</v>
      </c>
      <c r="C13" s="61">
        <v>202574</v>
      </c>
      <c r="D13" s="61">
        <v>200848</v>
      </c>
      <c r="E13" s="61">
        <v>198873</v>
      </c>
      <c r="F13" s="61">
        <v>197156</v>
      </c>
      <c r="G13" s="61">
        <v>195899</v>
      </c>
      <c r="H13" s="61">
        <v>195843</v>
      </c>
      <c r="I13" s="61">
        <v>195854</v>
      </c>
      <c r="J13" s="61">
        <v>195854</v>
      </c>
      <c r="K13" s="62">
        <v>0</v>
      </c>
      <c r="L13" s="62">
        <v>0</v>
      </c>
      <c r="M13" s="62">
        <v>0</v>
      </c>
      <c r="N13" s="62">
        <v>0</v>
      </c>
      <c r="O13" s="62">
        <v>0</v>
      </c>
      <c r="P13" s="62">
        <v>0</v>
      </c>
      <c r="Q13" s="62">
        <v>0</v>
      </c>
      <c r="R13" s="62">
        <v>0</v>
      </c>
      <c r="S13" s="62">
        <v>97925</v>
      </c>
      <c r="T13" s="62">
        <v>89323</v>
      </c>
      <c r="U13" s="62">
        <v>93914</v>
      </c>
      <c r="V13" s="62">
        <v>81817</v>
      </c>
      <c r="W13" s="62">
        <v>90723</v>
      </c>
      <c r="X13" s="62">
        <v>99008</v>
      </c>
      <c r="Y13" s="62">
        <v>5525910</v>
      </c>
      <c r="Z13" s="62">
        <v>5358199</v>
      </c>
      <c r="AA13" s="62">
        <v>5284945</v>
      </c>
      <c r="AB13" s="62">
        <v>4964375</v>
      </c>
      <c r="AC13" s="62">
        <v>4897901</v>
      </c>
      <c r="AD13" s="62">
        <v>4582659</v>
      </c>
      <c r="AE13" s="62">
        <v>4385185</v>
      </c>
      <c r="AF13" s="62">
        <v>4302619</v>
      </c>
      <c r="AG13" s="62">
        <v>4225126</v>
      </c>
      <c r="AH13" s="62">
        <v>4427529</v>
      </c>
      <c r="AI13" s="62">
        <v>4370658</v>
      </c>
      <c r="AJ13" s="62">
        <v>4420672</v>
      </c>
      <c r="AK13" s="62">
        <v>0</v>
      </c>
      <c r="AL13" s="62">
        <v>0</v>
      </c>
    </row>
    <row r="14" spans="1:38" ht="15" customHeight="1">
      <c r="A14" s="53" t="s">
        <v>68</v>
      </c>
      <c r="B14" s="61">
        <v>659776</v>
      </c>
      <c r="C14" s="61">
        <v>645437</v>
      </c>
      <c r="D14" s="61">
        <v>645437</v>
      </c>
      <c r="E14" s="61">
        <v>646702</v>
      </c>
      <c r="F14" s="61">
        <v>647647</v>
      </c>
      <c r="G14" s="61">
        <v>625288</v>
      </c>
      <c r="H14" s="61">
        <v>623328</v>
      </c>
      <c r="I14" s="61">
        <v>615778</v>
      </c>
      <c r="J14" s="63">
        <v>615778</v>
      </c>
      <c r="K14" s="62">
        <v>593307</v>
      </c>
      <c r="L14" s="62">
        <v>592696</v>
      </c>
      <c r="M14" s="62">
        <v>560942</v>
      </c>
      <c r="N14" s="62">
        <v>560690</v>
      </c>
      <c r="O14" s="62">
        <v>546543</v>
      </c>
      <c r="P14" s="62">
        <v>546543</v>
      </c>
      <c r="Q14" s="62">
        <v>546054</v>
      </c>
      <c r="R14" s="62">
        <v>529395</v>
      </c>
      <c r="S14" s="62">
        <v>661667</v>
      </c>
      <c r="T14" s="62">
        <v>653846</v>
      </c>
      <c r="U14" s="62">
        <v>435404</v>
      </c>
      <c r="V14" s="62">
        <v>396912</v>
      </c>
      <c r="W14" s="62">
        <v>367388</v>
      </c>
      <c r="X14" s="62">
        <v>317959</v>
      </c>
      <c r="Y14" s="62">
        <v>302230</v>
      </c>
      <c r="Z14" s="62">
        <v>289192</v>
      </c>
      <c r="AA14" s="62">
        <v>490328</v>
      </c>
      <c r="AB14" s="62">
        <v>490328</v>
      </c>
      <c r="AC14" s="62">
        <v>549492</v>
      </c>
      <c r="AD14" s="62">
        <v>549492</v>
      </c>
      <c r="AE14" s="62">
        <v>582492</v>
      </c>
      <c r="AF14" s="62">
        <v>582492</v>
      </c>
      <c r="AG14" s="62">
        <v>632492</v>
      </c>
      <c r="AH14" s="62">
        <v>632492</v>
      </c>
      <c r="AI14" s="62">
        <v>623878</v>
      </c>
      <c r="AJ14" s="62">
        <v>623878</v>
      </c>
      <c r="AK14" s="62">
        <v>445730</v>
      </c>
      <c r="AL14" s="62">
        <v>445730</v>
      </c>
    </row>
    <row r="15" spans="1:38" ht="15" customHeight="1">
      <c r="A15" s="53" t="s">
        <v>69</v>
      </c>
      <c r="B15" s="61">
        <v>15120988</v>
      </c>
      <c r="C15" s="61">
        <v>14343125</v>
      </c>
      <c r="D15" s="61">
        <v>12992679</v>
      </c>
      <c r="E15" s="61">
        <v>10887603</v>
      </c>
      <c r="F15" s="61">
        <v>8571640</v>
      </c>
      <c r="G15" s="61">
        <v>5838118</v>
      </c>
      <c r="H15" s="61">
        <v>5525442</v>
      </c>
      <c r="I15" s="61">
        <v>5269224</v>
      </c>
      <c r="J15" s="63">
        <v>4551844</v>
      </c>
      <c r="K15" s="62">
        <v>4128980</v>
      </c>
      <c r="L15" s="62">
        <v>4604841</v>
      </c>
      <c r="M15" s="62">
        <v>4947386</v>
      </c>
      <c r="N15" s="62">
        <v>3404638</v>
      </c>
      <c r="O15" s="62">
        <v>3638072</v>
      </c>
      <c r="P15" s="62">
        <v>2945741</v>
      </c>
      <c r="Q15" s="62">
        <v>3902501</v>
      </c>
      <c r="R15" s="62">
        <v>5925962</v>
      </c>
      <c r="S15" s="62">
        <v>8367667</v>
      </c>
      <c r="T15" s="62">
        <v>9212519</v>
      </c>
      <c r="U15" s="62">
        <v>10667447</v>
      </c>
      <c r="V15" s="62">
        <v>10021494</v>
      </c>
      <c r="W15" s="62">
        <v>11409897</v>
      </c>
      <c r="X15" s="62">
        <v>20122345</v>
      </c>
      <c r="Y15" s="62">
        <v>12409741</v>
      </c>
      <c r="Z15" s="62">
        <v>12101161</v>
      </c>
      <c r="AA15" s="62">
        <v>9863830</v>
      </c>
      <c r="AB15" s="62">
        <v>6803312</v>
      </c>
      <c r="AC15" s="62">
        <v>5816901</v>
      </c>
      <c r="AD15" s="62">
        <v>5774287</v>
      </c>
      <c r="AE15" s="62">
        <v>6043997</v>
      </c>
      <c r="AF15" s="62">
        <v>4470641</v>
      </c>
      <c r="AG15" s="62">
        <v>2232553</v>
      </c>
      <c r="AH15" s="62">
        <v>2233680</v>
      </c>
      <c r="AI15" s="62">
        <v>1784868</v>
      </c>
      <c r="AJ15" s="62">
        <v>2187963</v>
      </c>
      <c r="AK15" s="62">
        <v>2068757</v>
      </c>
      <c r="AL15" s="62">
        <v>1752721</v>
      </c>
    </row>
    <row r="16" spans="1:38" ht="15" customHeight="1">
      <c r="A16" s="53" t="s">
        <v>70</v>
      </c>
      <c r="B16" s="61">
        <v>926685</v>
      </c>
      <c r="C16" s="61">
        <v>881846</v>
      </c>
      <c r="D16" s="61">
        <v>860976</v>
      </c>
      <c r="E16" s="61">
        <v>857118</v>
      </c>
      <c r="F16" s="61">
        <v>835145</v>
      </c>
      <c r="G16" s="61">
        <v>820525</v>
      </c>
      <c r="H16" s="61">
        <v>807226</v>
      </c>
      <c r="I16" s="61">
        <v>800483</v>
      </c>
      <c r="J16" s="63">
        <v>806188</v>
      </c>
      <c r="K16" s="62">
        <v>796656</v>
      </c>
      <c r="L16" s="62">
        <v>795526</v>
      </c>
      <c r="M16" s="62">
        <v>808414</v>
      </c>
      <c r="N16" s="62">
        <v>805322</v>
      </c>
      <c r="O16" s="62">
        <v>809389</v>
      </c>
      <c r="P16" s="62">
        <v>811387</v>
      </c>
      <c r="Q16" s="62">
        <v>834886</v>
      </c>
      <c r="R16" s="62">
        <v>849934</v>
      </c>
      <c r="S16" s="62">
        <v>752619</v>
      </c>
      <c r="T16" s="62">
        <v>764576</v>
      </c>
      <c r="U16" s="62">
        <v>947389</v>
      </c>
      <c r="V16" s="62">
        <v>964518</v>
      </c>
      <c r="W16" s="62">
        <v>1037316</v>
      </c>
      <c r="X16" s="62">
        <v>1052238</v>
      </c>
      <c r="Y16" s="62">
        <v>1057875</v>
      </c>
      <c r="Z16" s="62">
        <v>1070321</v>
      </c>
      <c r="AA16" s="62">
        <v>873950</v>
      </c>
      <c r="AB16" s="62">
        <v>818781</v>
      </c>
      <c r="AC16" s="62">
        <v>792322</v>
      </c>
      <c r="AD16" s="62">
        <v>791721</v>
      </c>
      <c r="AE16" s="62">
        <v>803247</v>
      </c>
      <c r="AF16" s="62">
        <v>718270</v>
      </c>
      <c r="AG16" s="62">
        <v>698827</v>
      </c>
      <c r="AH16" s="62">
        <v>575841</v>
      </c>
      <c r="AI16" s="62">
        <v>558868</v>
      </c>
      <c r="AJ16" s="62">
        <v>495216</v>
      </c>
      <c r="AK16" s="62">
        <v>494619</v>
      </c>
      <c r="AL16" s="62">
        <v>492501</v>
      </c>
    </row>
    <row r="17" spans="1:38" ht="15" customHeight="1">
      <c r="A17" s="53" t="s">
        <v>71</v>
      </c>
      <c r="B17" s="61">
        <v>18800</v>
      </c>
      <c r="C17" s="61">
        <v>18800</v>
      </c>
      <c r="D17" s="61">
        <v>18800</v>
      </c>
      <c r="E17" s="61">
        <v>18800</v>
      </c>
      <c r="F17" s="61">
        <v>18800</v>
      </c>
      <c r="G17" s="61">
        <v>18800</v>
      </c>
      <c r="H17" s="61">
        <v>24435</v>
      </c>
      <c r="I17" s="61">
        <v>30070</v>
      </c>
      <c r="J17" s="63">
        <v>35705</v>
      </c>
      <c r="K17" s="62">
        <v>41340</v>
      </c>
      <c r="L17" s="62">
        <v>48125</v>
      </c>
      <c r="M17" s="62">
        <v>54910</v>
      </c>
      <c r="N17" s="62">
        <v>61695</v>
      </c>
      <c r="O17" s="62">
        <v>68481</v>
      </c>
      <c r="P17" s="62">
        <v>76362</v>
      </c>
      <c r="Q17" s="62">
        <v>84244</v>
      </c>
      <c r="R17" s="62">
        <v>92126</v>
      </c>
      <c r="S17" s="62">
        <v>100008</v>
      </c>
      <c r="T17" s="62">
        <v>107889</v>
      </c>
      <c r="U17" s="62">
        <v>115771</v>
      </c>
      <c r="V17" s="62">
        <v>123653</v>
      </c>
      <c r="W17" s="62">
        <v>134120</v>
      </c>
      <c r="X17" s="62">
        <v>141140</v>
      </c>
      <c r="Y17" s="62">
        <v>148160</v>
      </c>
      <c r="Z17" s="62">
        <v>155180</v>
      </c>
      <c r="AA17" s="62">
        <v>0</v>
      </c>
      <c r="AB17" s="62">
        <v>0</v>
      </c>
      <c r="AC17" s="62">
        <v>0</v>
      </c>
      <c r="AD17" s="62">
        <v>0</v>
      </c>
      <c r="AE17" s="62">
        <v>0</v>
      </c>
      <c r="AF17" s="62">
        <v>0</v>
      </c>
      <c r="AG17" s="62">
        <v>0</v>
      </c>
      <c r="AH17" s="62">
        <v>0</v>
      </c>
      <c r="AI17" s="62">
        <v>0</v>
      </c>
      <c r="AJ17" s="62">
        <v>0</v>
      </c>
      <c r="AK17" s="62">
        <v>0</v>
      </c>
      <c r="AL17" s="62">
        <v>0</v>
      </c>
    </row>
    <row r="18" spans="1:38" ht="15" customHeight="1" thickBot="1">
      <c r="A18" s="73" t="s">
        <v>72</v>
      </c>
      <c r="B18" s="65">
        <f>SUM(B7:B17)</f>
        <v>258289257</v>
      </c>
      <c r="C18" s="65">
        <f>SUM(C7:C17)</f>
        <v>254678702</v>
      </c>
      <c r="D18" s="65">
        <f>SUM(D7:D17)</f>
        <v>240752415</v>
      </c>
      <c r="E18" s="65">
        <f>SUM(E7:E17)</f>
        <v>232206714</v>
      </c>
      <c r="F18" s="65">
        <f>SUM(F7:F17)</f>
        <v>228267101</v>
      </c>
      <c r="G18" s="65">
        <f>SUM(G7:G17)</f>
        <v>215328997</v>
      </c>
      <c r="H18" s="65">
        <f aca="true" t="shared" si="0" ref="H18:AL18">SUM(H7:H17)</f>
        <v>212181137</v>
      </c>
      <c r="I18" s="65">
        <f t="shared" si="0"/>
        <v>206886174</v>
      </c>
      <c r="J18" s="65">
        <f t="shared" si="0"/>
        <v>204019463</v>
      </c>
      <c r="K18" s="65">
        <f t="shared" si="0"/>
        <v>198425192</v>
      </c>
      <c r="L18" s="65">
        <f t="shared" si="0"/>
        <v>197799346</v>
      </c>
      <c r="M18" s="65">
        <f t="shared" si="0"/>
        <v>186102737</v>
      </c>
      <c r="N18" s="65">
        <f t="shared" si="0"/>
        <v>183142536</v>
      </c>
      <c r="O18" s="65">
        <f t="shared" si="0"/>
        <v>174683387</v>
      </c>
      <c r="P18" s="65">
        <f t="shared" si="0"/>
        <v>175453148</v>
      </c>
      <c r="Q18" s="65">
        <f t="shared" si="0"/>
        <v>179992745</v>
      </c>
      <c r="R18" s="65">
        <f t="shared" si="0"/>
        <v>180795723</v>
      </c>
      <c r="S18" s="65">
        <f t="shared" si="0"/>
        <v>181890636</v>
      </c>
      <c r="T18" s="65">
        <f t="shared" si="0"/>
        <v>180797123</v>
      </c>
      <c r="U18" s="65">
        <f t="shared" si="0"/>
        <v>182913633</v>
      </c>
      <c r="V18" s="65">
        <f t="shared" si="0"/>
        <v>183725630</v>
      </c>
      <c r="W18" s="65">
        <f t="shared" si="0"/>
        <v>183052408</v>
      </c>
      <c r="X18" s="65">
        <f t="shared" si="0"/>
        <v>179342949</v>
      </c>
      <c r="Y18" s="65">
        <f t="shared" si="0"/>
        <v>180705382</v>
      </c>
      <c r="Z18" s="65">
        <f>SUM(Z7:Z17)</f>
        <v>178271194</v>
      </c>
      <c r="AA18" s="65">
        <f t="shared" si="0"/>
        <v>175867445</v>
      </c>
      <c r="AB18" s="65">
        <f t="shared" si="0"/>
        <v>166599027</v>
      </c>
      <c r="AC18" s="65">
        <f t="shared" si="0"/>
        <v>163701477</v>
      </c>
      <c r="AD18" s="65">
        <f t="shared" si="0"/>
        <v>160208778</v>
      </c>
      <c r="AE18" s="65">
        <f t="shared" si="0"/>
        <v>158626108</v>
      </c>
      <c r="AF18" s="65">
        <f t="shared" si="0"/>
        <v>154465019</v>
      </c>
      <c r="AG18" s="65">
        <f t="shared" si="0"/>
        <v>144297289</v>
      </c>
      <c r="AH18" s="65">
        <f t="shared" si="0"/>
        <v>148430469</v>
      </c>
      <c r="AI18" s="65">
        <f t="shared" si="0"/>
        <v>135438693</v>
      </c>
      <c r="AJ18" s="65">
        <f t="shared" si="0"/>
        <v>128345687</v>
      </c>
      <c r="AK18" s="65">
        <f t="shared" si="0"/>
        <v>113991270</v>
      </c>
      <c r="AL18" s="65">
        <f t="shared" si="0"/>
        <v>106213849</v>
      </c>
    </row>
    <row r="19" spans="1:38" ht="15" customHeight="1" thickTop="1">
      <c r="A19" s="73"/>
      <c r="B19" s="73"/>
      <c r="C19" s="73"/>
      <c r="D19" s="73"/>
      <c r="E19" s="73"/>
      <c r="F19" s="73"/>
      <c r="G19" s="52"/>
      <c r="H19" s="52"/>
      <c r="I19" s="52"/>
      <c r="J19" s="52"/>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row>
    <row r="20" spans="1:38" ht="15" customHeight="1">
      <c r="A20" s="73" t="s">
        <v>73</v>
      </c>
      <c r="B20" s="73"/>
      <c r="C20" s="73"/>
      <c r="D20" s="73"/>
      <c r="E20" s="73"/>
      <c r="F20" s="73"/>
      <c r="G20" s="52"/>
      <c r="H20" s="52"/>
      <c r="I20" s="52"/>
      <c r="J20" s="52"/>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row>
    <row r="21" spans="1:38" ht="15" customHeight="1">
      <c r="A21" s="53" t="s">
        <v>93</v>
      </c>
      <c r="B21" s="61">
        <v>0</v>
      </c>
      <c r="C21" s="61">
        <v>0</v>
      </c>
      <c r="D21" s="61">
        <v>0</v>
      </c>
      <c r="E21" s="61">
        <v>0</v>
      </c>
      <c r="F21" s="61">
        <v>0</v>
      </c>
      <c r="G21" s="61">
        <v>0</v>
      </c>
      <c r="H21" s="61">
        <v>0</v>
      </c>
      <c r="I21" s="61">
        <v>0</v>
      </c>
      <c r="J21" s="63">
        <v>0</v>
      </c>
      <c r="K21" s="63">
        <v>0</v>
      </c>
      <c r="L21" s="63">
        <v>0</v>
      </c>
      <c r="M21" s="63">
        <v>0</v>
      </c>
      <c r="N21" s="63">
        <v>0</v>
      </c>
      <c r="O21" s="63">
        <v>3114</v>
      </c>
      <c r="P21" s="63">
        <v>10100</v>
      </c>
      <c r="Q21" s="63">
        <v>0</v>
      </c>
      <c r="R21" s="63">
        <v>0</v>
      </c>
      <c r="S21" s="63">
        <v>0</v>
      </c>
      <c r="T21" s="63">
        <v>0</v>
      </c>
      <c r="U21" s="63">
        <v>7220</v>
      </c>
      <c r="V21" s="63">
        <v>48100</v>
      </c>
      <c r="W21" s="63">
        <v>0</v>
      </c>
      <c r="X21" s="63">
        <v>0</v>
      </c>
      <c r="Y21" s="63">
        <v>0</v>
      </c>
      <c r="Z21" s="63">
        <v>0</v>
      </c>
      <c r="AA21" s="63">
        <v>0</v>
      </c>
      <c r="AB21" s="63">
        <v>0</v>
      </c>
      <c r="AC21" s="63">
        <v>0</v>
      </c>
      <c r="AD21" s="63">
        <v>0</v>
      </c>
      <c r="AE21" s="63">
        <v>0</v>
      </c>
      <c r="AF21" s="63">
        <v>0</v>
      </c>
      <c r="AG21" s="63">
        <v>0</v>
      </c>
      <c r="AH21" s="63">
        <v>0</v>
      </c>
      <c r="AI21" s="63">
        <v>0</v>
      </c>
      <c r="AJ21" s="63">
        <v>0</v>
      </c>
      <c r="AK21" s="63">
        <v>0</v>
      </c>
      <c r="AL21" s="63">
        <v>0</v>
      </c>
    </row>
    <row r="22" spans="1:38" ht="15" customHeight="1">
      <c r="A22" s="53" t="s">
        <v>74</v>
      </c>
      <c r="B22" s="61">
        <v>3842714</v>
      </c>
      <c r="C22" s="61">
        <v>4271658</v>
      </c>
      <c r="D22" s="61">
        <v>2478300</v>
      </c>
      <c r="E22" s="61">
        <v>2012306</v>
      </c>
      <c r="F22" s="61">
        <v>1691793</v>
      </c>
      <c r="G22" s="61">
        <v>3394802</v>
      </c>
      <c r="H22" s="61">
        <v>2248255</v>
      </c>
      <c r="I22" s="61">
        <v>3470933</v>
      </c>
      <c r="J22" s="63">
        <v>4089019</v>
      </c>
      <c r="K22" s="62">
        <v>3747076</v>
      </c>
      <c r="L22" s="62">
        <v>7118501</v>
      </c>
      <c r="M22" s="62">
        <v>5511404</v>
      </c>
      <c r="N22" s="62">
        <v>4291011</v>
      </c>
      <c r="O22" s="62">
        <v>2009511</v>
      </c>
      <c r="P22" s="62">
        <v>4881489</v>
      </c>
      <c r="Q22" s="62">
        <v>4664632</v>
      </c>
      <c r="R22" s="62">
        <v>4411271</v>
      </c>
      <c r="S22" s="62">
        <v>4273448</v>
      </c>
      <c r="T22" s="62">
        <v>2113485</v>
      </c>
      <c r="U22" s="62">
        <v>3580779</v>
      </c>
      <c r="V22" s="62">
        <v>3090386</v>
      </c>
      <c r="W22" s="62">
        <v>3964226</v>
      </c>
      <c r="X22" s="62">
        <v>4083453</v>
      </c>
      <c r="Y22" s="62">
        <v>3982127</v>
      </c>
      <c r="Z22" s="62">
        <v>4841865</v>
      </c>
      <c r="AA22" s="62">
        <v>6730817</v>
      </c>
      <c r="AB22" s="62">
        <v>4107338</v>
      </c>
      <c r="AC22" s="62">
        <v>4633781</v>
      </c>
      <c r="AD22" s="62">
        <v>4738201</v>
      </c>
      <c r="AE22" s="62">
        <v>3752296</v>
      </c>
      <c r="AF22" s="62">
        <v>5162780</v>
      </c>
      <c r="AG22" s="62">
        <v>5010158</v>
      </c>
      <c r="AH22" s="62">
        <v>6905263</v>
      </c>
      <c r="AI22" s="62">
        <v>5825700</v>
      </c>
      <c r="AJ22" s="62">
        <v>6294950</v>
      </c>
      <c r="AK22" s="62">
        <v>7514171</v>
      </c>
      <c r="AL22" s="62">
        <v>5598376</v>
      </c>
    </row>
    <row r="23" spans="1:38" ht="15" customHeight="1">
      <c r="A23" s="53" t="s">
        <v>64</v>
      </c>
      <c r="B23" s="61">
        <v>4792529</v>
      </c>
      <c r="C23" s="61">
        <v>4935689</v>
      </c>
      <c r="D23" s="61">
        <v>5610323</v>
      </c>
      <c r="E23" s="61">
        <v>5483671</v>
      </c>
      <c r="F23" s="61">
        <v>4741180</v>
      </c>
      <c r="G23" s="61">
        <v>5152136</v>
      </c>
      <c r="H23" s="61">
        <v>4752630</v>
      </c>
      <c r="I23" s="61">
        <v>6062440</v>
      </c>
      <c r="J23" s="63">
        <v>5000067</v>
      </c>
      <c r="K23" s="62">
        <v>4683568</v>
      </c>
      <c r="L23" s="62">
        <v>3884659</v>
      </c>
      <c r="M23" s="62">
        <v>3919378</v>
      </c>
      <c r="N23" s="62">
        <v>3965587</v>
      </c>
      <c r="O23" s="62">
        <v>4263550</v>
      </c>
      <c r="P23" s="62">
        <v>4481236</v>
      </c>
      <c r="Q23" s="62">
        <v>4582617</v>
      </c>
      <c r="R23" s="62">
        <v>4768338</v>
      </c>
      <c r="S23" s="62">
        <v>5105871</v>
      </c>
      <c r="T23" s="62">
        <v>4899522</v>
      </c>
      <c r="U23" s="62">
        <v>4635604</v>
      </c>
      <c r="V23" s="62">
        <v>4821568</v>
      </c>
      <c r="W23" s="62">
        <v>5053026</v>
      </c>
      <c r="X23" s="62">
        <v>4197330</v>
      </c>
      <c r="Y23" s="62">
        <v>3729494</v>
      </c>
      <c r="Z23" s="62">
        <v>3854327</v>
      </c>
      <c r="AA23" s="62">
        <v>6227238</v>
      </c>
      <c r="AB23" s="62">
        <v>5653057</v>
      </c>
      <c r="AC23" s="62">
        <v>5171274</v>
      </c>
      <c r="AD23" s="62">
        <v>4689489</v>
      </c>
      <c r="AE23" s="62">
        <v>5332504</v>
      </c>
      <c r="AF23" s="62">
        <v>4731249</v>
      </c>
      <c r="AG23" s="62">
        <v>7130136</v>
      </c>
      <c r="AH23" s="62">
        <v>6778893</v>
      </c>
      <c r="AI23" s="62">
        <v>3593471</v>
      </c>
      <c r="AJ23" s="62">
        <v>4099103</v>
      </c>
      <c r="AK23" s="62">
        <v>4063826</v>
      </c>
      <c r="AL23" s="62">
        <v>2413269</v>
      </c>
    </row>
    <row r="24" spans="1:38" ht="15" customHeight="1">
      <c r="A24" s="53" t="s">
        <v>91</v>
      </c>
      <c r="B24" s="61">
        <v>155442207</v>
      </c>
      <c r="C24" s="61">
        <v>153352687</v>
      </c>
      <c r="D24" s="61">
        <v>149054804</v>
      </c>
      <c r="E24" s="61">
        <v>147333441</v>
      </c>
      <c r="F24" s="61">
        <v>143526296</v>
      </c>
      <c r="G24" s="61">
        <v>130008997</v>
      </c>
      <c r="H24" s="61">
        <v>131642981</v>
      </c>
      <c r="I24" s="61">
        <v>128470526</v>
      </c>
      <c r="J24" s="63">
        <v>126011227</v>
      </c>
      <c r="K24" s="62">
        <v>121516219</v>
      </c>
      <c r="L24" s="62">
        <v>119040896</v>
      </c>
      <c r="M24" s="62">
        <v>115704173</v>
      </c>
      <c r="N24" s="62">
        <v>115427708</v>
      </c>
      <c r="O24" s="62">
        <v>112022135</v>
      </c>
      <c r="P24" s="62">
        <v>111398949</v>
      </c>
      <c r="Q24" s="62">
        <v>111055988</v>
      </c>
      <c r="R24" s="62">
        <v>109216925</v>
      </c>
      <c r="S24" s="62">
        <v>108988191</v>
      </c>
      <c r="T24" s="62">
        <v>111247360</v>
      </c>
      <c r="U24" s="62">
        <f>114461916-U25</f>
        <v>112829440</v>
      </c>
      <c r="V24" s="62">
        <v>109170825</v>
      </c>
      <c r="W24" s="62">
        <v>106819716</v>
      </c>
      <c r="X24" s="62">
        <v>105469605</v>
      </c>
      <c r="Y24" s="62">
        <f>109132403-Y25</f>
        <v>108173578</v>
      </c>
      <c r="Z24" s="62">
        <f>106134185-Z25</f>
        <v>105502517</v>
      </c>
      <c r="AA24" s="62">
        <v>99475227</v>
      </c>
      <c r="AB24" s="62">
        <f>96830559-AB25</f>
        <v>95694126</v>
      </c>
      <c r="AC24" s="62">
        <v>88571844</v>
      </c>
      <c r="AD24" s="62">
        <v>83151474</v>
      </c>
      <c r="AE24" s="62">
        <v>80765425</v>
      </c>
      <c r="AF24" s="62">
        <v>80607750</v>
      </c>
      <c r="AG24" s="89">
        <v>71370332</v>
      </c>
      <c r="AH24" s="89">
        <v>82983640</v>
      </c>
      <c r="AI24" s="89">
        <v>62679323</v>
      </c>
      <c r="AJ24" s="89">
        <v>57862431</v>
      </c>
      <c r="AK24" s="89">
        <v>53082854</v>
      </c>
      <c r="AL24" s="62">
        <v>53938399</v>
      </c>
    </row>
    <row r="25" spans="1:38" ht="15" customHeight="1">
      <c r="A25" s="53" t="s">
        <v>75</v>
      </c>
      <c r="B25" s="61">
        <v>8728533</v>
      </c>
      <c r="C25" s="61">
        <v>10550527</v>
      </c>
      <c r="D25" s="61">
        <v>7673085</v>
      </c>
      <c r="E25" s="61">
        <v>5171396</v>
      </c>
      <c r="F25" s="61">
        <v>5700064</v>
      </c>
      <c r="G25" s="61">
        <v>7262765</v>
      </c>
      <c r="H25" s="61">
        <v>6429883</v>
      </c>
      <c r="I25" s="61">
        <v>5593227</v>
      </c>
      <c r="J25" s="63">
        <v>6375284</v>
      </c>
      <c r="K25" s="62">
        <v>6841742</v>
      </c>
      <c r="L25" s="62">
        <v>8496287</v>
      </c>
      <c r="M25" s="62">
        <v>5381861</v>
      </c>
      <c r="N25" s="62">
        <v>5940435</v>
      </c>
      <c r="O25" s="62">
        <v>6170143</v>
      </c>
      <c r="P25" s="62">
        <v>4993184</v>
      </c>
      <c r="Q25" s="62">
        <v>4627451</v>
      </c>
      <c r="R25" s="62">
        <v>4557108</v>
      </c>
      <c r="S25" s="62">
        <v>4512831</v>
      </c>
      <c r="T25" s="62">
        <v>3866837</v>
      </c>
      <c r="U25" s="62">
        <v>1632476</v>
      </c>
      <c r="V25" s="62">
        <v>716652</v>
      </c>
      <c r="W25" s="89">
        <v>1212719</v>
      </c>
      <c r="X25" s="89">
        <v>881746</v>
      </c>
      <c r="Y25" s="89">
        <v>958825</v>
      </c>
      <c r="Z25" s="89">
        <v>631668</v>
      </c>
      <c r="AA25" s="62">
        <v>1147930</v>
      </c>
      <c r="AB25" s="62">
        <v>1136433</v>
      </c>
      <c r="AC25" s="62">
        <v>1567334</v>
      </c>
      <c r="AD25" s="89">
        <v>3148483</v>
      </c>
      <c r="AE25" s="62">
        <v>2738755</v>
      </c>
      <c r="AF25" s="62">
        <v>1947297</v>
      </c>
      <c r="AG25" s="89">
        <v>1865325</v>
      </c>
      <c r="AH25" s="89">
        <v>1377181</v>
      </c>
      <c r="AI25" s="89">
        <v>7389444</v>
      </c>
      <c r="AJ25" s="89">
        <v>5274870</v>
      </c>
      <c r="AK25" s="89">
        <v>6143835</v>
      </c>
      <c r="AL25" s="62">
        <v>3222421</v>
      </c>
    </row>
    <row r="26" spans="1:38" ht="15" customHeight="1">
      <c r="A26" s="53" t="s">
        <v>76</v>
      </c>
      <c r="B26" s="61">
        <v>0</v>
      </c>
      <c r="C26" s="61">
        <v>0</v>
      </c>
      <c r="D26" s="61">
        <v>0</v>
      </c>
      <c r="E26" s="61">
        <v>0</v>
      </c>
      <c r="F26" s="61">
        <v>0</v>
      </c>
      <c r="G26" s="61">
        <v>0</v>
      </c>
      <c r="H26" s="61">
        <v>0</v>
      </c>
      <c r="I26" s="61">
        <v>0</v>
      </c>
      <c r="J26" s="63">
        <v>0</v>
      </c>
      <c r="K26" s="62">
        <v>0</v>
      </c>
      <c r="L26" s="62">
        <v>0</v>
      </c>
      <c r="M26" s="62">
        <v>0</v>
      </c>
      <c r="N26" s="62">
        <v>0</v>
      </c>
      <c r="O26" s="62">
        <v>0</v>
      </c>
      <c r="P26" s="62">
        <v>0</v>
      </c>
      <c r="Q26" s="62">
        <v>0</v>
      </c>
      <c r="R26" s="62">
        <v>0</v>
      </c>
      <c r="S26" s="62">
        <v>0</v>
      </c>
      <c r="T26" s="62">
        <v>0</v>
      </c>
      <c r="U26" s="62">
        <v>0</v>
      </c>
      <c r="V26" s="62">
        <v>0</v>
      </c>
      <c r="W26" s="62">
        <v>0</v>
      </c>
      <c r="X26" s="62">
        <v>0</v>
      </c>
      <c r="Y26" s="62">
        <v>6318</v>
      </c>
      <c r="Z26" s="62">
        <v>29131</v>
      </c>
      <c r="AA26" s="62">
        <v>53561</v>
      </c>
      <c r="AB26" s="62">
        <v>74974</v>
      </c>
      <c r="AC26" s="62">
        <v>96386</v>
      </c>
      <c r="AD26" s="62">
        <v>109049</v>
      </c>
      <c r="AE26" s="62">
        <v>127486</v>
      </c>
      <c r="AF26" s="62">
        <v>138264</v>
      </c>
      <c r="AG26" s="62">
        <v>168435</v>
      </c>
      <c r="AH26" s="62">
        <v>168435</v>
      </c>
      <c r="AI26" s="62">
        <v>4639434</v>
      </c>
      <c r="AJ26" s="62">
        <v>4655518</v>
      </c>
      <c r="AK26" s="62">
        <v>0</v>
      </c>
      <c r="AL26" s="62">
        <v>0</v>
      </c>
    </row>
    <row r="27" spans="1:38" ht="15" customHeight="1">
      <c r="A27" s="53" t="s">
        <v>94</v>
      </c>
      <c r="B27" s="61">
        <v>38015030</v>
      </c>
      <c r="C27" s="61">
        <v>35634653</v>
      </c>
      <c r="D27" s="61">
        <v>32690157</v>
      </c>
      <c r="E27" s="61">
        <v>32068890</v>
      </c>
      <c r="F27" s="61">
        <v>33471731</v>
      </c>
      <c r="G27" s="61">
        <v>34321175</v>
      </c>
      <c r="H27" s="61">
        <v>32896791</v>
      </c>
      <c r="I27" s="61">
        <v>30889842</v>
      </c>
      <c r="J27" s="63">
        <v>30320121</v>
      </c>
      <c r="K27" s="62">
        <v>30320858</v>
      </c>
      <c r="L27" s="62">
        <v>28427034</v>
      </c>
      <c r="M27" s="62">
        <v>24940683</v>
      </c>
      <c r="N27" s="62">
        <v>23785568</v>
      </c>
      <c r="O27" s="62">
        <v>21447430</v>
      </c>
      <c r="P27" s="62">
        <v>21942219</v>
      </c>
      <c r="Q27" s="62">
        <v>24833167</v>
      </c>
      <c r="R27" s="62">
        <v>26139647</v>
      </c>
      <c r="S27" s="62">
        <v>26304674</v>
      </c>
      <c r="T27" s="62">
        <v>26123115</v>
      </c>
      <c r="U27" s="62">
        <v>25621293</v>
      </c>
      <c r="V27" s="62">
        <v>31897009</v>
      </c>
      <c r="W27" s="62">
        <v>31421920</v>
      </c>
      <c r="X27" s="62">
        <v>27899289</v>
      </c>
      <c r="Y27" s="62">
        <v>29176437</v>
      </c>
      <c r="Z27" s="62">
        <v>29925803</v>
      </c>
      <c r="AA27" s="62">
        <v>31895882</v>
      </c>
      <c r="AB27" s="62">
        <v>32338526</v>
      </c>
      <c r="AC27" s="62">
        <v>36274725</v>
      </c>
      <c r="AD27" s="62">
        <v>37541298</v>
      </c>
      <c r="AE27" s="62">
        <v>37770626</v>
      </c>
      <c r="AF27" s="62">
        <v>35624821</v>
      </c>
      <c r="AG27" s="62">
        <v>39211933</v>
      </c>
      <c r="AH27" s="62">
        <v>30566548</v>
      </c>
      <c r="AI27" s="62">
        <v>36668132</v>
      </c>
      <c r="AJ27" s="62">
        <v>35049680</v>
      </c>
      <c r="AK27" s="62">
        <v>29122001</v>
      </c>
      <c r="AL27" s="62">
        <v>27370264</v>
      </c>
    </row>
    <row r="28" spans="1:38" ht="15" customHeight="1">
      <c r="A28" s="53" t="s">
        <v>77</v>
      </c>
      <c r="B28" s="61">
        <v>17117359</v>
      </c>
      <c r="C28" s="61">
        <v>16331536</v>
      </c>
      <c r="D28" s="61">
        <v>14714823</v>
      </c>
      <c r="E28" s="61">
        <v>12793995</v>
      </c>
      <c r="F28" s="61">
        <v>10403234</v>
      </c>
      <c r="G28" s="61">
        <v>7672729</v>
      </c>
      <c r="H28" s="61">
        <v>7435191</v>
      </c>
      <c r="I28" s="61">
        <v>6920341</v>
      </c>
      <c r="J28" s="63">
        <v>5804912</v>
      </c>
      <c r="K28" s="62">
        <v>5699186</v>
      </c>
      <c r="L28" s="62">
        <v>6124224</v>
      </c>
      <c r="M28" s="62">
        <v>7000393</v>
      </c>
      <c r="N28" s="62">
        <v>4910917</v>
      </c>
      <c r="O28" s="62">
        <v>4716990</v>
      </c>
      <c r="P28" s="62">
        <v>4132047</v>
      </c>
      <c r="Q28" s="62">
        <v>4738107</v>
      </c>
      <c r="R28" s="62">
        <v>6994845</v>
      </c>
      <c r="S28" s="62">
        <v>9189984</v>
      </c>
      <c r="T28" s="62">
        <v>9812272</v>
      </c>
      <c r="U28" s="62">
        <v>11548449</v>
      </c>
      <c r="V28" s="62">
        <v>11903567</v>
      </c>
      <c r="W28" s="62">
        <v>12996505</v>
      </c>
      <c r="X28" s="62">
        <v>15322240</v>
      </c>
      <c r="Y28" s="62">
        <v>14788139</v>
      </c>
      <c r="Z28" s="62">
        <v>13912535</v>
      </c>
      <c r="AA28" s="62">
        <v>11080111</v>
      </c>
      <c r="AB28" s="62">
        <v>8855058</v>
      </c>
      <c r="AC28" s="62">
        <v>8130018</v>
      </c>
      <c r="AD28" s="62">
        <v>7740665</v>
      </c>
      <c r="AE28" s="62">
        <v>7988478</v>
      </c>
      <c r="AF28" s="62">
        <v>6278753</v>
      </c>
      <c r="AG28" s="62">
        <v>3629192</v>
      </c>
      <c r="AH28" s="62">
        <v>3735357</v>
      </c>
      <c r="AI28" s="62">
        <v>2705354</v>
      </c>
      <c r="AJ28" s="62">
        <v>3126683</v>
      </c>
      <c r="AK28" s="62">
        <v>2298200</v>
      </c>
      <c r="AL28" s="62">
        <v>2259377</v>
      </c>
    </row>
    <row r="29" spans="1:38" ht="15" customHeight="1" thickBot="1">
      <c r="A29" s="73" t="s">
        <v>78</v>
      </c>
      <c r="B29" s="65">
        <f>SUM(B21:B28)</f>
        <v>227938372</v>
      </c>
      <c r="C29" s="65">
        <f>SUM(C21:C28)</f>
        <v>225076750</v>
      </c>
      <c r="D29" s="65">
        <f>SUM(D21:D28)</f>
        <v>212221492</v>
      </c>
      <c r="E29" s="65">
        <f>SUM(E21:E28)</f>
        <v>204863699</v>
      </c>
      <c r="F29" s="65">
        <f>SUM(F21:F28)</f>
        <v>199534298</v>
      </c>
      <c r="G29" s="65">
        <f>SUM(G21:G28)</f>
        <v>187812604</v>
      </c>
      <c r="H29" s="65">
        <f aca="true" t="shared" si="1" ref="H29:AL29">SUM(H21:H28)</f>
        <v>185405731</v>
      </c>
      <c r="I29" s="65">
        <f t="shared" si="1"/>
        <v>181407309</v>
      </c>
      <c r="J29" s="65">
        <f t="shared" si="1"/>
        <v>177600630</v>
      </c>
      <c r="K29" s="65">
        <f t="shared" si="1"/>
        <v>172808649</v>
      </c>
      <c r="L29" s="65">
        <f t="shared" si="1"/>
        <v>173091601</v>
      </c>
      <c r="M29" s="65">
        <f t="shared" si="1"/>
        <v>162457892</v>
      </c>
      <c r="N29" s="65">
        <f t="shared" si="1"/>
        <v>158321226</v>
      </c>
      <c r="O29" s="65">
        <f t="shared" si="1"/>
        <v>150632873</v>
      </c>
      <c r="P29" s="65">
        <f t="shared" si="1"/>
        <v>151839224</v>
      </c>
      <c r="Q29" s="65">
        <f t="shared" si="1"/>
        <v>154501962</v>
      </c>
      <c r="R29" s="65">
        <f t="shared" si="1"/>
        <v>156088134</v>
      </c>
      <c r="S29" s="65">
        <f t="shared" si="1"/>
        <v>158374999</v>
      </c>
      <c r="T29" s="65">
        <f t="shared" si="1"/>
        <v>158062591</v>
      </c>
      <c r="U29" s="65">
        <f t="shared" si="1"/>
        <v>159855261</v>
      </c>
      <c r="V29" s="65">
        <f t="shared" si="1"/>
        <v>161648107</v>
      </c>
      <c r="W29" s="65">
        <f t="shared" si="1"/>
        <v>161468112</v>
      </c>
      <c r="X29" s="65">
        <f t="shared" si="1"/>
        <v>157853663</v>
      </c>
      <c r="Y29" s="65">
        <f t="shared" si="1"/>
        <v>160814918</v>
      </c>
      <c r="Z29" s="65">
        <f t="shared" si="1"/>
        <v>158697846</v>
      </c>
      <c r="AA29" s="65">
        <f t="shared" si="1"/>
        <v>156610766</v>
      </c>
      <c r="AB29" s="65">
        <f t="shared" si="1"/>
        <v>147859512</v>
      </c>
      <c r="AC29" s="65">
        <f t="shared" si="1"/>
        <v>144445362</v>
      </c>
      <c r="AD29" s="65">
        <f t="shared" si="1"/>
        <v>141118659</v>
      </c>
      <c r="AE29" s="65">
        <f t="shared" si="1"/>
        <v>138475570</v>
      </c>
      <c r="AF29" s="65">
        <f t="shared" si="1"/>
        <v>134490914</v>
      </c>
      <c r="AG29" s="65">
        <f t="shared" si="1"/>
        <v>128385511</v>
      </c>
      <c r="AH29" s="65">
        <f t="shared" si="1"/>
        <v>132515317</v>
      </c>
      <c r="AI29" s="65">
        <f t="shared" si="1"/>
        <v>123500858</v>
      </c>
      <c r="AJ29" s="65">
        <f t="shared" si="1"/>
        <v>116363235</v>
      </c>
      <c r="AK29" s="65">
        <f t="shared" si="1"/>
        <v>102224887</v>
      </c>
      <c r="AL29" s="65">
        <f t="shared" si="1"/>
        <v>94802106</v>
      </c>
    </row>
    <row r="30" spans="7:38" ht="15" customHeight="1" thickTop="1">
      <c r="G30" s="53"/>
      <c r="H30" s="53"/>
      <c r="I30" s="53"/>
      <c r="J30" s="53"/>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row>
    <row r="31" spans="1:38" ht="15" customHeight="1">
      <c r="A31" s="73" t="s">
        <v>79</v>
      </c>
      <c r="B31" s="73"/>
      <c r="C31" s="73"/>
      <c r="D31" s="73"/>
      <c r="E31" s="73"/>
      <c r="F31" s="73"/>
      <c r="G31" s="52"/>
      <c r="H31" s="52"/>
      <c r="I31" s="52"/>
      <c r="J31" s="52"/>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8" ht="15" customHeight="1">
      <c r="A32" s="53" t="s">
        <v>80</v>
      </c>
      <c r="B32" s="62">
        <v>5198231</v>
      </c>
      <c r="C32" s="62">
        <v>5595597</v>
      </c>
      <c r="D32" s="62">
        <v>5595597</v>
      </c>
      <c r="E32" s="62">
        <v>5595597</v>
      </c>
      <c r="F32" s="62">
        <v>5595597</v>
      </c>
      <c r="G32" s="62">
        <v>5595597</v>
      </c>
      <c r="H32" s="62">
        <v>5595597</v>
      </c>
      <c r="I32" s="62">
        <v>5595597</v>
      </c>
      <c r="J32" s="62">
        <v>5595597</v>
      </c>
      <c r="K32" s="62">
        <v>5595597</v>
      </c>
      <c r="L32" s="62">
        <v>5595597</v>
      </c>
      <c r="M32" s="62">
        <v>5595597</v>
      </c>
      <c r="N32" s="62">
        <v>5595597</v>
      </c>
      <c r="O32" s="62">
        <v>5595597</v>
      </c>
      <c r="P32" s="62">
        <v>5595597</v>
      </c>
      <c r="Q32" s="62">
        <v>5595597</v>
      </c>
      <c r="R32" s="62">
        <v>5595597</v>
      </c>
      <c r="S32" s="62">
        <v>5595597</v>
      </c>
      <c r="T32" s="62">
        <v>5595597</v>
      </c>
      <c r="U32" s="62">
        <v>5595597</v>
      </c>
      <c r="V32" s="62">
        <v>5595597</v>
      </c>
      <c r="W32" s="62">
        <v>5595597</v>
      </c>
      <c r="X32" s="62">
        <v>5595597</v>
      </c>
      <c r="Y32" s="62">
        <v>4810000</v>
      </c>
      <c r="Z32" s="62">
        <v>4810000</v>
      </c>
      <c r="AA32" s="62">
        <v>4810000</v>
      </c>
      <c r="AB32" s="62">
        <v>4810000</v>
      </c>
      <c r="AC32" s="62">
        <v>4810000</v>
      </c>
      <c r="AD32" s="62">
        <v>4810000</v>
      </c>
      <c r="AE32" s="62">
        <v>4810000</v>
      </c>
      <c r="AF32" s="62">
        <v>4810000</v>
      </c>
      <c r="AG32" s="62">
        <v>4810000</v>
      </c>
      <c r="AH32" s="62">
        <v>4810000</v>
      </c>
      <c r="AI32" s="62">
        <v>4810000</v>
      </c>
      <c r="AJ32" s="62">
        <v>4810000</v>
      </c>
      <c r="AK32" s="62">
        <v>4000000</v>
      </c>
      <c r="AL32" s="62">
        <v>4000000</v>
      </c>
    </row>
    <row r="33" spans="1:38" ht="15" customHeight="1">
      <c r="A33" s="53" t="s">
        <v>81</v>
      </c>
      <c r="B33" s="62">
        <v>2419999</v>
      </c>
      <c r="C33" s="62">
        <v>3848286</v>
      </c>
      <c r="D33" s="62">
        <v>3848286</v>
      </c>
      <c r="E33" s="62">
        <v>3848286</v>
      </c>
      <c r="F33" s="62">
        <v>3848286</v>
      </c>
      <c r="G33" s="62">
        <v>3848286</v>
      </c>
      <c r="H33" s="62">
        <v>3848286</v>
      </c>
      <c r="I33" s="62">
        <v>3848286</v>
      </c>
      <c r="J33" s="62">
        <v>3848286</v>
      </c>
      <c r="K33" s="62">
        <v>3848286</v>
      </c>
      <c r="L33" s="62">
        <v>3848286</v>
      </c>
      <c r="M33" s="62">
        <v>3848286</v>
      </c>
      <c r="N33" s="62">
        <v>3848286</v>
      </c>
      <c r="O33" s="62">
        <v>3848286</v>
      </c>
      <c r="P33" s="62">
        <v>3848286</v>
      </c>
      <c r="Q33" s="62">
        <v>3848286</v>
      </c>
      <c r="R33" s="62">
        <v>3848286</v>
      </c>
      <c r="S33" s="62">
        <v>3848286</v>
      </c>
      <c r="T33" s="62">
        <v>3848286</v>
      </c>
      <c r="U33" s="62">
        <v>3848286</v>
      </c>
      <c r="V33" s="62">
        <v>3848286</v>
      </c>
      <c r="W33" s="62">
        <v>3848286</v>
      </c>
      <c r="X33" s="62">
        <v>3848286</v>
      </c>
      <c r="Y33" s="62">
        <v>0</v>
      </c>
      <c r="Z33" s="62">
        <v>0</v>
      </c>
      <c r="AA33" s="62">
        <v>0</v>
      </c>
      <c r="AB33" s="62">
        <v>0</v>
      </c>
      <c r="AC33" s="62">
        <v>0</v>
      </c>
      <c r="AD33" s="62">
        <v>0</v>
      </c>
      <c r="AE33" s="62">
        <v>0</v>
      </c>
      <c r="AF33" s="62">
        <v>0</v>
      </c>
      <c r="AG33" s="62">
        <v>0</v>
      </c>
      <c r="AH33" s="62">
        <v>0</v>
      </c>
      <c r="AI33" s="62">
        <v>0</v>
      </c>
      <c r="AJ33" s="62">
        <v>0</v>
      </c>
      <c r="AK33" s="62">
        <v>0</v>
      </c>
      <c r="AL33" s="62">
        <v>0</v>
      </c>
    </row>
    <row r="34" spans="1:38" ht="15" customHeight="1">
      <c r="A34" s="53" t="s">
        <v>82</v>
      </c>
      <c r="B34" s="62">
        <v>7437283</v>
      </c>
      <c r="C34" s="62">
        <v>5868661</v>
      </c>
      <c r="D34" s="62">
        <v>5723002</v>
      </c>
      <c r="E34" s="62">
        <v>5656457</v>
      </c>
      <c r="F34" s="62">
        <v>5656564</v>
      </c>
      <c r="G34" s="62">
        <v>5363610</v>
      </c>
      <c r="H34" s="62">
        <v>5763014</v>
      </c>
      <c r="I34" s="62">
        <v>5743593</v>
      </c>
      <c r="J34" s="62">
        <v>5791798</v>
      </c>
      <c r="K34" s="62">
        <v>5182003</v>
      </c>
      <c r="L34" s="62">
        <v>5224663</v>
      </c>
      <c r="M34" s="62">
        <v>5219455</v>
      </c>
      <c r="N34" s="62">
        <v>5135440</v>
      </c>
      <c r="O34" s="62">
        <v>4561261</v>
      </c>
      <c r="P34" s="62">
        <v>4938145</v>
      </c>
      <c r="Q34" s="62">
        <v>6321042</v>
      </c>
      <c r="R34" s="62">
        <v>6288591</v>
      </c>
      <c r="S34" s="62">
        <v>5592133</v>
      </c>
      <c r="T34" s="62">
        <v>5280887</v>
      </c>
      <c r="U34" s="62">
        <v>5218747</v>
      </c>
      <c r="V34" s="62">
        <v>4919896</v>
      </c>
      <c r="W34" s="62">
        <v>4335467</v>
      </c>
      <c r="X34" s="62">
        <v>4711342</v>
      </c>
      <c r="Y34" s="62">
        <v>4447926</v>
      </c>
      <c r="Z34" s="62">
        <v>4596703</v>
      </c>
      <c r="AA34" s="62">
        <v>4489914</v>
      </c>
      <c r="AB34" s="62">
        <v>4251457</v>
      </c>
      <c r="AC34" s="62">
        <v>4175094</v>
      </c>
      <c r="AD34" s="62">
        <v>4109166</v>
      </c>
      <c r="AE34" s="62">
        <v>3959443</v>
      </c>
      <c r="AF34" s="62">
        <v>3706950</v>
      </c>
      <c r="AG34" s="62">
        <v>3947648</v>
      </c>
      <c r="AH34" s="62">
        <v>4216235</v>
      </c>
      <c r="AI34" s="62">
        <v>3733588</v>
      </c>
      <c r="AJ34" s="62">
        <v>4181858</v>
      </c>
      <c r="AK34" s="62">
        <v>5557364</v>
      </c>
      <c r="AL34" s="62">
        <v>5654060</v>
      </c>
    </row>
    <row r="35" spans="1:38" ht="15" customHeight="1">
      <c r="A35" s="53" t="s">
        <v>83</v>
      </c>
      <c r="B35" s="62">
        <v>11295372</v>
      </c>
      <c r="C35" s="62">
        <v>10289408</v>
      </c>
      <c r="D35" s="62">
        <v>9362281</v>
      </c>
      <c r="E35" s="62">
        <v>8239081</v>
      </c>
      <c r="F35" s="62">
        <v>9627315</v>
      </c>
      <c r="G35" s="62">
        <v>8704770</v>
      </c>
      <c r="H35" s="62">
        <v>7564836</v>
      </c>
      <c r="I35" s="62">
        <v>6279896</v>
      </c>
      <c r="J35" s="62">
        <v>7172755</v>
      </c>
      <c r="K35" s="62">
        <v>6980751</v>
      </c>
      <c r="L35" s="62">
        <v>6029772</v>
      </c>
      <c r="M35" s="62">
        <v>4972656</v>
      </c>
      <c r="N35" s="62">
        <v>5597275</v>
      </c>
      <c r="O35" s="62">
        <v>5476934</v>
      </c>
      <c r="P35" s="62">
        <v>4718547</v>
      </c>
      <c r="Q35" s="62">
        <v>5247438</v>
      </c>
      <c r="R35" s="62">
        <v>4537315</v>
      </c>
      <c r="S35" s="62">
        <v>4476823</v>
      </c>
      <c r="T35" s="62">
        <v>4002620</v>
      </c>
      <c r="U35" s="62">
        <v>4388457</v>
      </c>
      <c r="V35" s="62">
        <v>3708227</v>
      </c>
      <c r="W35" s="62">
        <v>3804443</v>
      </c>
      <c r="X35" s="62">
        <v>3316877</v>
      </c>
      <c r="Y35" s="62">
        <v>1981934</v>
      </c>
      <c r="Z35" s="62">
        <v>1524201</v>
      </c>
      <c r="AA35" s="62">
        <v>1233606</v>
      </c>
      <c r="AB35" s="62">
        <v>1036548</v>
      </c>
      <c r="AC35" s="62">
        <v>1563873</v>
      </c>
      <c r="AD35" s="62">
        <v>1467983</v>
      </c>
      <c r="AE35" s="62">
        <v>2710771</v>
      </c>
      <c r="AF35" s="62">
        <v>2795997</v>
      </c>
      <c r="AG35" s="62">
        <v>2501136</v>
      </c>
      <c r="AH35" s="62">
        <v>2147431</v>
      </c>
      <c r="AI35" s="62">
        <v>3144591</v>
      </c>
      <c r="AJ35" s="62">
        <v>2724588</v>
      </c>
      <c r="AK35" s="62">
        <v>2107233</v>
      </c>
      <c r="AL35" s="62">
        <v>1643452</v>
      </c>
    </row>
    <row r="36" spans="1:38" ht="15" customHeight="1">
      <c r="A36" s="53" t="s">
        <v>92</v>
      </c>
      <c r="B36" s="62">
        <v>4000000</v>
      </c>
      <c r="C36" s="62">
        <v>4000000</v>
      </c>
      <c r="D36" s="62">
        <v>4000000</v>
      </c>
      <c r="E36" s="62">
        <v>4000000</v>
      </c>
      <c r="F36" s="62">
        <v>4000000</v>
      </c>
      <c r="G36" s="62">
        <v>4000000</v>
      </c>
      <c r="H36" s="62">
        <v>4000000</v>
      </c>
      <c r="I36" s="62">
        <v>4000000</v>
      </c>
      <c r="J36" s="62">
        <v>4000000</v>
      </c>
      <c r="K36" s="62">
        <v>4000000</v>
      </c>
      <c r="L36" s="62">
        <v>4000000</v>
      </c>
      <c r="M36" s="62">
        <v>4000000</v>
      </c>
      <c r="N36" s="62">
        <v>4000000</v>
      </c>
      <c r="O36" s="62">
        <v>4000000</v>
      </c>
      <c r="P36" s="62">
        <v>4000000</v>
      </c>
      <c r="Q36" s="62">
        <v>4000000</v>
      </c>
      <c r="R36" s="62">
        <v>4000000</v>
      </c>
      <c r="S36" s="62">
        <v>4000000</v>
      </c>
      <c r="T36" s="62">
        <v>4000000</v>
      </c>
      <c r="U36" s="62">
        <v>4000000</v>
      </c>
      <c r="V36" s="62">
        <v>4000000</v>
      </c>
      <c r="W36" s="62">
        <v>4000000</v>
      </c>
      <c r="X36" s="62">
        <v>4000000</v>
      </c>
      <c r="Y36" s="62">
        <v>4000000</v>
      </c>
      <c r="Z36" s="62">
        <v>4000000</v>
      </c>
      <c r="AA36" s="62">
        <v>4000000</v>
      </c>
      <c r="AB36" s="62">
        <v>4000000</v>
      </c>
      <c r="AC36" s="62">
        <v>4000000</v>
      </c>
      <c r="AD36" s="62">
        <v>4000000</v>
      </c>
      <c r="AE36" s="62">
        <v>4000000</v>
      </c>
      <c r="AF36" s="62">
        <v>4000000</v>
      </c>
      <c r="AG36" s="62">
        <v>0</v>
      </c>
      <c r="AH36" s="62">
        <v>0</v>
      </c>
      <c r="AI36" s="62">
        <v>0</v>
      </c>
      <c r="AJ36" s="62">
        <v>0</v>
      </c>
      <c r="AK36" s="62">
        <v>0</v>
      </c>
      <c r="AL36" s="62">
        <v>0</v>
      </c>
    </row>
    <row r="37" spans="1:38" ht="15" customHeight="1">
      <c r="A37" s="53" t="s">
        <v>84</v>
      </c>
      <c r="B37" s="67">
        <v>0</v>
      </c>
      <c r="C37" s="67">
        <v>0</v>
      </c>
      <c r="D37" s="67">
        <v>0</v>
      </c>
      <c r="E37" s="67">
        <v>0</v>
      </c>
      <c r="F37" s="67">
        <v>0</v>
      </c>
      <c r="G37" s="67">
        <v>0</v>
      </c>
      <c r="H37" s="67">
        <v>0</v>
      </c>
      <c r="I37" s="67">
        <v>0</v>
      </c>
      <c r="J37" s="67">
        <v>0</v>
      </c>
      <c r="K37" s="67">
        <v>0</v>
      </c>
      <c r="L37" s="67">
        <v>0</v>
      </c>
      <c r="M37" s="67">
        <v>0</v>
      </c>
      <c r="N37" s="67">
        <v>0</v>
      </c>
      <c r="O37" s="67">
        <v>0</v>
      </c>
      <c r="P37" s="67">
        <v>0</v>
      </c>
      <c r="Q37" s="67">
        <v>0</v>
      </c>
      <c r="R37" s="67">
        <v>0</v>
      </c>
      <c r="S37" s="67">
        <v>0</v>
      </c>
      <c r="T37" s="67">
        <v>0</v>
      </c>
      <c r="U37" s="67">
        <v>0</v>
      </c>
      <c r="V37" s="67">
        <v>0</v>
      </c>
      <c r="W37" s="67">
        <v>0</v>
      </c>
      <c r="X37" s="67">
        <v>0</v>
      </c>
      <c r="Y37" s="67">
        <v>4633883</v>
      </c>
      <c r="Z37" s="67">
        <v>4633883</v>
      </c>
      <c r="AA37" s="67">
        <v>4633883</v>
      </c>
      <c r="AB37" s="67">
        <v>4633883</v>
      </c>
      <c r="AC37" s="67">
        <v>4633883</v>
      </c>
      <c r="AD37" s="67">
        <v>4633883</v>
      </c>
      <c r="AE37" s="67">
        <v>4633883</v>
      </c>
      <c r="AF37" s="67">
        <v>4633883</v>
      </c>
      <c r="AG37" s="67">
        <v>4633883</v>
      </c>
      <c r="AH37" s="67">
        <v>4633883</v>
      </c>
      <c r="AI37" s="67">
        <v>144482</v>
      </c>
      <c r="AJ37" s="67">
        <v>144482</v>
      </c>
      <c r="AK37" s="67">
        <v>0</v>
      </c>
      <c r="AL37" s="67">
        <v>0</v>
      </c>
    </row>
    <row r="38" spans="1:40" ht="15" customHeight="1">
      <c r="A38" s="71" t="s">
        <v>85</v>
      </c>
      <c r="B38" s="68">
        <f>SUM(B32:B37)</f>
        <v>30350885</v>
      </c>
      <c r="C38" s="68">
        <f>SUM(C32:C37)</f>
        <v>29601952</v>
      </c>
      <c r="D38" s="68">
        <f>SUM(D32:D37)</f>
        <v>28529166</v>
      </c>
      <c r="E38" s="68">
        <f>SUM(E32:E37)</f>
        <v>27339421</v>
      </c>
      <c r="F38" s="68">
        <f>SUM(F32:F37)</f>
        <v>28727762</v>
      </c>
      <c r="G38" s="68">
        <f>SUM(G32:G37)</f>
        <v>27512263</v>
      </c>
      <c r="H38" s="68">
        <f aca="true" t="shared" si="2" ref="H38:AA38">SUM(H32:H37)</f>
        <v>26771733</v>
      </c>
      <c r="I38" s="68">
        <f t="shared" si="2"/>
        <v>25467372</v>
      </c>
      <c r="J38" s="68">
        <f t="shared" si="2"/>
        <v>26408436</v>
      </c>
      <c r="K38" s="68">
        <f t="shared" si="2"/>
        <v>25606637</v>
      </c>
      <c r="L38" s="68">
        <f t="shared" si="2"/>
        <v>24698318</v>
      </c>
      <c r="M38" s="68">
        <f t="shared" si="2"/>
        <v>23635994</v>
      </c>
      <c r="N38" s="68">
        <f t="shared" si="2"/>
        <v>24176598</v>
      </c>
      <c r="O38" s="68">
        <f t="shared" si="2"/>
        <v>23482078</v>
      </c>
      <c r="P38" s="68">
        <f t="shared" si="2"/>
        <v>23100575</v>
      </c>
      <c r="Q38" s="68">
        <f t="shared" si="2"/>
        <v>25012363</v>
      </c>
      <c r="R38" s="68">
        <f t="shared" si="2"/>
        <v>24269789</v>
      </c>
      <c r="S38" s="68">
        <f t="shared" si="2"/>
        <v>23512839</v>
      </c>
      <c r="T38" s="68">
        <f t="shared" si="2"/>
        <v>22727390</v>
      </c>
      <c r="U38" s="68">
        <f t="shared" si="2"/>
        <v>23051087</v>
      </c>
      <c r="V38" s="68">
        <f t="shared" si="2"/>
        <v>22072006</v>
      </c>
      <c r="W38" s="68">
        <f t="shared" si="2"/>
        <v>21583793</v>
      </c>
      <c r="X38" s="68">
        <f t="shared" si="2"/>
        <v>21472102</v>
      </c>
      <c r="Y38" s="68">
        <f t="shared" si="2"/>
        <v>19873743</v>
      </c>
      <c r="Z38" s="68">
        <f t="shared" si="2"/>
        <v>19564787</v>
      </c>
      <c r="AA38" s="68">
        <f t="shared" si="2"/>
        <v>19167403</v>
      </c>
      <c r="AB38" s="68">
        <f>SUM(AB32:AB37)</f>
        <v>18731888</v>
      </c>
      <c r="AC38" s="68">
        <f>SUM(AC32:AC37)</f>
        <v>19182850</v>
      </c>
      <c r="AD38" s="68">
        <f>SUM(AD32:AD37)</f>
        <v>19021032</v>
      </c>
      <c r="AE38" s="68">
        <f aca="true" t="shared" si="3" ref="AE38:AL38">SUM(AE32:AE37)</f>
        <v>20114097</v>
      </c>
      <c r="AF38" s="68">
        <f t="shared" si="3"/>
        <v>19946830</v>
      </c>
      <c r="AG38" s="68">
        <f t="shared" si="3"/>
        <v>15892667</v>
      </c>
      <c r="AH38" s="68">
        <f t="shared" si="3"/>
        <v>15807549</v>
      </c>
      <c r="AI38" s="68">
        <f t="shared" si="3"/>
        <v>11832661</v>
      </c>
      <c r="AJ38" s="68">
        <f t="shared" si="3"/>
        <v>11860928</v>
      </c>
      <c r="AK38" s="68">
        <f t="shared" si="3"/>
        <v>11664597</v>
      </c>
      <c r="AL38" s="68">
        <f t="shared" si="3"/>
        <v>11297512</v>
      </c>
      <c r="AN38" s="74"/>
    </row>
    <row r="39" spans="1:38" ht="15" customHeight="1">
      <c r="A39" s="53" t="s">
        <v>59</v>
      </c>
      <c r="B39" s="64">
        <v>0</v>
      </c>
      <c r="C39" s="64">
        <v>0</v>
      </c>
      <c r="D39" s="64">
        <v>1757</v>
      </c>
      <c r="E39" s="64">
        <v>3594</v>
      </c>
      <c r="F39" s="64">
        <v>5041</v>
      </c>
      <c r="G39" s="64">
        <v>4130</v>
      </c>
      <c r="H39" s="64">
        <v>3673</v>
      </c>
      <c r="I39" s="64">
        <v>11493</v>
      </c>
      <c r="J39" s="64">
        <v>10397</v>
      </c>
      <c r="K39" s="64">
        <v>9906</v>
      </c>
      <c r="L39" s="64">
        <v>9427</v>
      </c>
      <c r="M39" s="64">
        <v>8851</v>
      </c>
      <c r="N39" s="64">
        <v>644712</v>
      </c>
      <c r="O39" s="64">
        <v>568436</v>
      </c>
      <c r="P39" s="64">
        <v>513349</v>
      </c>
      <c r="Q39" s="64">
        <v>478420</v>
      </c>
      <c r="R39" s="64">
        <v>437800</v>
      </c>
      <c r="S39" s="64">
        <v>2798</v>
      </c>
      <c r="T39" s="64">
        <v>7142</v>
      </c>
      <c r="U39" s="64">
        <v>7285</v>
      </c>
      <c r="V39" s="64">
        <v>5517</v>
      </c>
      <c r="W39" s="64">
        <v>503</v>
      </c>
      <c r="X39" s="64">
        <v>17184</v>
      </c>
      <c r="Y39" s="64">
        <v>16721</v>
      </c>
      <c r="Z39" s="64">
        <v>8561</v>
      </c>
      <c r="AA39" s="64">
        <v>89276</v>
      </c>
      <c r="AB39" s="64">
        <v>7627</v>
      </c>
      <c r="AC39" s="64">
        <v>73265</v>
      </c>
      <c r="AD39" s="64">
        <v>69087</v>
      </c>
      <c r="AE39" s="64">
        <v>36441</v>
      </c>
      <c r="AF39" s="64">
        <v>27275</v>
      </c>
      <c r="AG39" s="64">
        <v>19111</v>
      </c>
      <c r="AH39" s="64">
        <v>107603</v>
      </c>
      <c r="AI39" s="64">
        <v>105174</v>
      </c>
      <c r="AJ39" s="64">
        <v>121524</v>
      </c>
      <c r="AK39" s="64">
        <v>101786</v>
      </c>
      <c r="AL39" s="64">
        <v>114231</v>
      </c>
    </row>
    <row r="40" spans="1:38" ht="15" customHeight="1">
      <c r="A40" s="73" t="s">
        <v>86</v>
      </c>
      <c r="B40" s="69">
        <f>SUM(B38:B39)</f>
        <v>30350885</v>
      </c>
      <c r="C40" s="69">
        <f>SUM(C38:C39)</f>
        <v>29601952</v>
      </c>
      <c r="D40" s="69">
        <f>SUM(D38:D39)</f>
        <v>28530923</v>
      </c>
      <c r="E40" s="69">
        <f>SUM(E38:E39)</f>
        <v>27343015</v>
      </c>
      <c r="F40" s="69">
        <f>SUM(F38:F39)</f>
        <v>28732803</v>
      </c>
      <c r="G40" s="69">
        <f>SUM(G38:G39)</f>
        <v>27516393</v>
      </c>
      <c r="H40" s="69">
        <f aca="true" t="shared" si="4" ref="H40:AK40">SUM(H38:H39)</f>
        <v>26775406</v>
      </c>
      <c r="I40" s="69">
        <f t="shared" si="4"/>
        <v>25478865</v>
      </c>
      <c r="J40" s="69">
        <f t="shared" si="4"/>
        <v>26418833</v>
      </c>
      <c r="K40" s="69">
        <f t="shared" si="4"/>
        <v>25616543</v>
      </c>
      <c r="L40" s="69">
        <f t="shared" si="4"/>
        <v>24707745</v>
      </c>
      <c r="M40" s="69">
        <f t="shared" si="4"/>
        <v>23644845</v>
      </c>
      <c r="N40" s="69">
        <f t="shared" si="4"/>
        <v>24821310</v>
      </c>
      <c r="O40" s="69">
        <f t="shared" si="4"/>
        <v>24050514</v>
      </c>
      <c r="P40" s="69">
        <f t="shared" si="4"/>
        <v>23613924</v>
      </c>
      <c r="Q40" s="69">
        <f t="shared" si="4"/>
        <v>25490783</v>
      </c>
      <c r="R40" s="69">
        <f t="shared" si="4"/>
        <v>24707589</v>
      </c>
      <c r="S40" s="69">
        <f t="shared" si="4"/>
        <v>23515637</v>
      </c>
      <c r="T40" s="69">
        <f t="shared" si="4"/>
        <v>22734532</v>
      </c>
      <c r="U40" s="69">
        <f t="shared" si="4"/>
        <v>23058372</v>
      </c>
      <c r="V40" s="69">
        <f t="shared" si="4"/>
        <v>22077523</v>
      </c>
      <c r="W40" s="69">
        <f t="shared" si="4"/>
        <v>21584296</v>
      </c>
      <c r="X40" s="69">
        <f t="shared" si="4"/>
        <v>21489286</v>
      </c>
      <c r="Y40" s="69">
        <f t="shared" si="4"/>
        <v>19890464</v>
      </c>
      <c r="Z40" s="69">
        <f t="shared" si="4"/>
        <v>19573348</v>
      </c>
      <c r="AA40" s="69">
        <f t="shared" si="4"/>
        <v>19256679</v>
      </c>
      <c r="AB40" s="69">
        <f t="shared" si="4"/>
        <v>18739515</v>
      </c>
      <c r="AC40" s="69">
        <f t="shared" si="4"/>
        <v>19256115</v>
      </c>
      <c r="AD40" s="69">
        <f t="shared" si="4"/>
        <v>19090119</v>
      </c>
      <c r="AE40" s="69">
        <f t="shared" si="4"/>
        <v>20150538</v>
      </c>
      <c r="AF40" s="69">
        <f t="shared" si="4"/>
        <v>19974105</v>
      </c>
      <c r="AG40" s="69">
        <f t="shared" si="4"/>
        <v>15911778</v>
      </c>
      <c r="AH40" s="69">
        <f t="shared" si="4"/>
        <v>15915152</v>
      </c>
      <c r="AI40" s="69">
        <f t="shared" si="4"/>
        <v>11937835</v>
      </c>
      <c r="AJ40" s="69">
        <f t="shared" si="4"/>
        <v>11982452</v>
      </c>
      <c r="AK40" s="69">
        <f t="shared" si="4"/>
        <v>11766383</v>
      </c>
      <c r="AL40" s="69">
        <f>SUM(AL38:AL39)</f>
        <v>11411743</v>
      </c>
    </row>
    <row r="41" spans="2:38" ht="15" customHeight="1">
      <c r="B41" s="51"/>
      <c r="C41" s="51"/>
      <c r="D41" s="51"/>
      <c r="E41" s="51"/>
      <c r="F41" s="51"/>
      <c r="G41" s="51"/>
      <c r="H41" s="51"/>
      <c r="I41" s="51"/>
      <c r="J41" s="51"/>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row>
    <row r="42" spans="1:38" ht="15" customHeight="1" thickBot="1">
      <c r="A42" s="71" t="s">
        <v>87</v>
      </c>
      <c r="B42" s="65">
        <f>+B40+B29</f>
        <v>258289257</v>
      </c>
      <c r="C42" s="65">
        <f>+C40+C29</f>
        <v>254678702</v>
      </c>
      <c r="D42" s="65">
        <f>+D40+D29</f>
        <v>240752415</v>
      </c>
      <c r="E42" s="65">
        <f>+E40+E29</f>
        <v>232206714</v>
      </c>
      <c r="F42" s="65">
        <f>+F40+F29</f>
        <v>228267101</v>
      </c>
      <c r="G42" s="65">
        <f>+G40+G29</f>
        <v>215328997</v>
      </c>
      <c r="H42" s="65">
        <f aca="true" t="shared" si="5" ref="H42:AL42">+H40+H29</f>
        <v>212181137</v>
      </c>
      <c r="I42" s="65">
        <f t="shared" si="5"/>
        <v>206886174</v>
      </c>
      <c r="J42" s="65">
        <f t="shared" si="5"/>
        <v>204019463</v>
      </c>
      <c r="K42" s="65">
        <f t="shared" si="5"/>
        <v>198425192</v>
      </c>
      <c r="L42" s="65">
        <f t="shared" si="5"/>
        <v>197799346</v>
      </c>
      <c r="M42" s="65">
        <f t="shared" si="5"/>
        <v>186102737</v>
      </c>
      <c r="N42" s="65">
        <f t="shared" si="5"/>
        <v>183142536</v>
      </c>
      <c r="O42" s="65">
        <f t="shared" si="5"/>
        <v>174683387</v>
      </c>
      <c r="P42" s="65">
        <f t="shared" si="5"/>
        <v>175453148</v>
      </c>
      <c r="Q42" s="65">
        <f t="shared" si="5"/>
        <v>179992745</v>
      </c>
      <c r="R42" s="65">
        <f t="shared" si="5"/>
        <v>180795723</v>
      </c>
      <c r="S42" s="65">
        <f t="shared" si="5"/>
        <v>181890636</v>
      </c>
      <c r="T42" s="65">
        <f t="shared" si="5"/>
        <v>180797123</v>
      </c>
      <c r="U42" s="65">
        <f t="shared" si="5"/>
        <v>182913633</v>
      </c>
      <c r="V42" s="65">
        <f t="shared" si="5"/>
        <v>183725630</v>
      </c>
      <c r="W42" s="65">
        <f t="shared" si="5"/>
        <v>183052408</v>
      </c>
      <c r="X42" s="65">
        <f t="shared" si="5"/>
        <v>179342949</v>
      </c>
      <c r="Y42" s="65">
        <f t="shared" si="5"/>
        <v>180705382</v>
      </c>
      <c r="Z42" s="65">
        <f t="shared" si="5"/>
        <v>178271194</v>
      </c>
      <c r="AA42" s="65">
        <f t="shared" si="5"/>
        <v>175867445</v>
      </c>
      <c r="AB42" s="65">
        <f t="shared" si="5"/>
        <v>166599027</v>
      </c>
      <c r="AC42" s="65">
        <f t="shared" si="5"/>
        <v>163701477</v>
      </c>
      <c r="AD42" s="65">
        <f t="shared" si="5"/>
        <v>160208778</v>
      </c>
      <c r="AE42" s="65">
        <f t="shared" si="5"/>
        <v>158626108</v>
      </c>
      <c r="AF42" s="65">
        <f t="shared" si="5"/>
        <v>154465019</v>
      </c>
      <c r="AG42" s="65">
        <f t="shared" si="5"/>
        <v>144297289</v>
      </c>
      <c r="AH42" s="65">
        <f t="shared" si="5"/>
        <v>148430469</v>
      </c>
      <c r="AI42" s="65">
        <f t="shared" si="5"/>
        <v>135438693</v>
      </c>
      <c r="AJ42" s="65">
        <f t="shared" si="5"/>
        <v>128345687</v>
      </c>
      <c r="AK42" s="65">
        <f t="shared" si="5"/>
        <v>113991270</v>
      </c>
      <c r="AL42" s="65">
        <f t="shared" si="5"/>
        <v>106213849</v>
      </c>
    </row>
    <row r="43" spans="7:38" ht="15" customHeight="1" thickTop="1">
      <c r="G43" s="53"/>
      <c r="H43" s="53"/>
      <c r="I43" s="53"/>
      <c r="J43" s="53"/>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spans="1:38" ht="15" customHeight="1">
      <c r="A44" s="35"/>
      <c r="B44" s="123">
        <f>B42-B18</f>
        <v>0</v>
      </c>
      <c r="C44" s="123">
        <f>C42-C18</f>
        <v>0</v>
      </c>
      <c r="D44" s="123">
        <f>D42-D18</f>
        <v>0</v>
      </c>
      <c r="E44" s="123">
        <f aca="true" t="shared" si="6" ref="E44:AL44">E42-E18</f>
        <v>0</v>
      </c>
      <c r="F44" s="123">
        <f t="shared" si="6"/>
        <v>0</v>
      </c>
      <c r="G44" s="123">
        <f t="shared" si="6"/>
        <v>0</v>
      </c>
      <c r="H44" s="123">
        <f t="shared" si="6"/>
        <v>0</v>
      </c>
      <c r="I44" s="123">
        <f t="shared" si="6"/>
        <v>0</v>
      </c>
      <c r="J44" s="123">
        <f t="shared" si="6"/>
        <v>0</v>
      </c>
      <c r="K44" s="123">
        <f t="shared" si="6"/>
        <v>0</v>
      </c>
      <c r="L44" s="123">
        <f t="shared" si="6"/>
        <v>0</v>
      </c>
      <c r="M44" s="123">
        <f t="shared" si="6"/>
        <v>0</v>
      </c>
      <c r="N44" s="123">
        <f t="shared" si="6"/>
        <v>0</v>
      </c>
      <c r="O44" s="123">
        <f t="shared" si="6"/>
        <v>0</v>
      </c>
      <c r="P44" s="123">
        <f t="shared" si="6"/>
        <v>0</v>
      </c>
      <c r="Q44" s="123">
        <f t="shared" si="6"/>
        <v>0</v>
      </c>
      <c r="R44" s="123">
        <f t="shared" si="6"/>
        <v>0</v>
      </c>
      <c r="S44" s="123">
        <f t="shared" si="6"/>
        <v>0</v>
      </c>
      <c r="T44" s="123">
        <f t="shared" si="6"/>
        <v>0</v>
      </c>
      <c r="U44" s="123">
        <f t="shared" si="6"/>
        <v>0</v>
      </c>
      <c r="V44" s="123">
        <f t="shared" si="6"/>
        <v>0</v>
      </c>
      <c r="W44" s="123">
        <f t="shared" si="6"/>
        <v>0</v>
      </c>
      <c r="X44" s="123">
        <f t="shared" si="6"/>
        <v>0</v>
      </c>
      <c r="Y44" s="123">
        <f t="shared" si="6"/>
        <v>0</v>
      </c>
      <c r="Z44" s="123">
        <f t="shared" si="6"/>
        <v>0</v>
      </c>
      <c r="AA44" s="123">
        <f t="shared" si="6"/>
        <v>0</v>
      </c>
      <c r="AB44" s="123">
        <f t="shared" si="6"/>
        <v>0</v>
      </c>
      <c r="AC44" s="123">
        <f t="shared" si="6"/>
        <v>0</v>
      </c>
      <c r="AD44" s="123">
        <f t="shared" si="6"/>
        <v>0</v>
      </c>
      <c r="AE44" s="123">
        <f t="shared" si="6"/>
        <v>0</v>
      </c>
      <c r="AF44" s="123">
        <f t="shared" si="6"/>
        <v>0</v>
      </c>
      <c r="AG44" s="123">
        <f t="shared" si="6"/>
        <v>0</v>
      </c>
      <c r="AH44" s="123">
        <f t="shared" si="6"/>
        <v>0</v>
      </c>
      <c r="AI44" s="123">
        <f t="shared" si="6"/>
        <v>0</v>
      </c>
      <c r="AJ44" s="123">
        <f t="shared" si="6"/>
        <v>0</v>
      </c>
      <c r="AK44" s="123">
        <f t="shared" si="6"/>
        <v>0</v>
      </c>
      <c r="AL44" s="123">
        <f t="shared" si="6"/>
        <v>0</v>
      </c>
    </row>
  </sheetData>
  <sheetProtection/>
  <mergeCells count="2">
    <mergeCell ref="H4:K4"/>
    <mergeCell ref="N4:Q4"/>
  </mergeCells>
  <hyperlinks>
    <hyperlink ref="G1" location="Splash!A1" display="Back to Mai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2012-01-14T01:30:37Z</dcterms:created>
  <dcterms:modified xsi:type="dcterms:W3CDTF">2017-02-19T06:56:49Z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bed45289-8a99-49c1-82a1-bd4ed533bf7f</vt:lpwstr>
  </property>
  <property fmtid="{D5CDD505-2E9C-101B-9397-08002B2CF9AE}" pid="3" name="ContentTypeId">
    <vt:lpwstr>0x0101004EEB5A68CE6442648224A0682BF61800004B9775297EFBF642A4F1523B0C630918</vt:lpwstr>
  </property>
  <property fmtid="{D5CDD505-2E9C-101B-9397-08002B2CF9AE}" pid="4" name="ItemRetentionFormula">
    <vt:lpwstr>&lt;formula id="Microsoft.Office.RecordsManagement.PolicyFeatures.Expiration.Formula.BuiltIn"&gt;&lt;number&gt;3&lt;/number&gt;&lt;property&gt;Modified&lt;/property&gt;&lt;period&gt;months&lt;/period&gt;&lt;/formula&gt;</vt:lpwstr>
  </property>
  <property fmtid="{D5CDD505-2E9C-101B-9397-08002B2CF9AE}" pid="5" name="_dlc_policyId">
    <vt:lpwstr/>
  </property>
  <property fmtid="{D5CDD505-2E9C-101B-9397-08002B2CF9AE}" pid="6" name="PublishingStartDate">
    <vt:lpwstr/>
  </property>
  <property fmtid="{D5CDD505-2E9C-101B-9397-08002B2CF9AE}" pid="7" name="PublishingExpirationDate">
    <vt:lpwstr/>
  </property>
  <property fmtid="{D5CDD505-2E9C-101B-9397-08002B2CF9AE}" pid="8" name="IsSystemFile">
    <vt:lpwstr>0</vt:lpwstr>
  </property>
  <property fmtid="{D5CDD505-2E9C-101B-9397-08002B2CF9AE}" pid="9" name="IsLocalizable">
    <vt:lpwstr>1</vt:lpwstr>
  </property>
</Properties>
</file>